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zak\Documents\0002_Veřejné zakázky\2022\64022xxxx Oprava datového kabelu v úseku Choceň - Vysoké Mýto\"/>
    </mc:Choice>
  </mc:AlternateContent>
  <bookViews>
    <workbookView xWindow="0" yWindow="0" windowWidth="19200" windowHeight="6790"/>
  </bookViews>
  <sheets>
    <sheet name="Rekapitulace stavby" sheetId="1" r:id="rId1"/>
    <sheet name="PS01 - TOK Vysoké Mýto - ..." sheetId="2" r:id="rId2"/>
    <sheet name="PS02 - Kabelizace ÚOŽI" sheetId="3" r:id="rId3"/>
    <sheet name="SO01 - Zemní práce" sheetId="4" r:id="rId4"/>
    <sheet name="VON - VRN" sheetId="5" r:id="rId5"/>
    <sheet name="Pokyny pro vyplnění" sheetId="6" r:id="rId6"/>
  </sheets>
  <definedNames>
    <definedName name="_xlnm._FilterDatabase" localSheetId="1" hidden="1">'PS01 - TOK Vysoké Mýto - ...'!$C$81:$K$173</definedName>
    <definedName name="_xlnm._FilterDatabase" localSheetId="2" hidden="1">'PS02 - Kabelizace ÚOŽI'!$C$80:$K$211</definedName>
    <definedName name="_xlnm._FilterDatabase" localSheetId="3" hidden="1">'SO01 - Zemní práce'!$C$82:$K$107</definedName>
    <definedName name="_xlnm._FilterDatabase" localSheetId="4" hidden="1">'VON - VRN'!$C$80:$K$89</definedName>
    <definedName name="_xlnm.Print_Titles" localSheetId="1">'PS01 - TOK Vysoké Mýto - ...'!$81:$81</definedName>
    <definedName name="_xlnm.Print_Titles" localSheetId="2">'PS02 - Kabelizace ÚOŽI'!$80:$80</definedName>
    <definedName name="_xlnm.Print_Titles" localSheetId="0">'Rekapitulace stavby'!$52:$52</definedName>
    <definedName name="_xlnm.Print_Titles" localSheetId="3">'SO01 - Zemní práce'!$82:$82</definedName>
    <definedName name="_xlnm.Print_Titles" localSheetId="4">'VON - VRN'!$80:$80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1">'PS01 - TOK Vysoké Mýto - ...'!$C$4:$J$39,'PS01 - TOK Vysoké Mýto - ...'!$C$45:$J$63,'PS01 - TOK Vysoké Mýto - ...'!$C$69:$K$173</definedName>
    <definedName name="_xlnm.Print_Area" localSheetId="2">'PS02 - Kabelizace ÚOŽI'!$C$4:$J$39,'PS02 - Kabelizace ÚOŽI'!$C$45:$J$62,'PS02 - Kabelizace ÚOŽI'!$C$68:$K$211</definedName>
    <definedName name="_xlnm.Print_Area" localSheetId="0">'Rekapitulace stavby'!$D$4:$AO$36,'Rekapitulace stavby'!$C$42:$AQ$59</definedName>
    <definedName name="_xlnm.Print_Area" localSheetId="3">'SO01 - Zemní práce'!$C$4:$J$39,'SO01 - Zemní práce'!$C$45:$J$64,'SO01 - Zemní práce'!$C$70:$K$107</definedName>
    <definedName name="_xlnm.Print_Area" localSheetId="4">'VON - VRN'!$C$4:$J$39,'VON - VRN'!$C$45:$J$62,'VON - VRN'!$C$68:$K$89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3" i="5"/>
  <c r="BH83" i="5"/>
  <c r="BG83" i="5"/>
  <c r="BF83" i="5"/>
  <c r="T83" i="5"/>
  <c r="R83" i="5"/>
  <c r="P83" i="5"/>
  <c r="J78" i="5"/>
  <c r="F75" i="5"/>
  <c r="E73" i="5"/>
  <c r="J55" i="5"/>
  <c r="F52" i="5"/>
  <c r="E50" i="5"/>
  <c r="J21" i="5"/>
  <c r="E21" i="5"/>
  <c r="J77" i="5" s="1"/>
  <c r="J20" i="5"/>
  <c r="J18" i="5"/>
  <c r="E18" i="5"/>
  <c r="F55" i="5"/>
  <c r="J17" i="5"/>
  <c r="J15" i="5"/>
  <c r="E15" i="5"/>
  <c r="F77" i="5" s="1"/>
  <c r="J14" i="5"/>
  <c r="J12" i="5"/>
  <c r="J75" i="5"/>
  <c r="E7" i="5"/>
  <c r="E71" i="5" s="1"/>
  <c r="J37" i="4"/>
  <c r="J36" i="4"/>
  <c r="AY57" i="1" s="1"/>
  <c r="J35" i="4"/>
  <c r="AX57" i="1"/>
  <c r="BI106" i="4"/>
  <c r="BH106" i="4"/>
  <c r="BG106" i="4"/>
  <c r="BF106" i="4"/>
  <c r="T106" i="4"/>
  <c r="T105" i="4" s="1"/>
  <c r="R106" i="4"/>
  <c r="R105" i="4"/>
  <c r="P106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R93" i="4" s="1"/>
  <c r="R84" i="4" s="1"/>
  <c r="R83" i="4" s="1"/>
  <c r="P94" i="4"/>
  <c r="BI90" i="4"/>
  <c r="BH90" i="4"/>
  <c r="BG90" i="4"/>
  <c r="BF90" i="4"/>
  <c r="T90" i="4"/>
  <c r="T89" i="4" s="1"/>
  <c r="R90" i="4"/>
  <c r="R89" i="4"/>
  <c r="P90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80" i="4"/>
  <c r="F77" i="4"/>
  <c r="E75" i="4"/>
  <c r="J55" i="4"/>
  <c r="F52" i="4"/>
  <c r="E50" i="4"/>
  <c r="J21" i="4"/>
  <c r="E21" i="4"/>
  <c r="J79" i="4"/>
  <c r="J20" i="4"/>
  <c r="J18" i="4"/>
  <c r="E18" i="4"/>
  <c r="F80" i="4" s="1"/>
  <c r="J17" i="4"/>
  <c r="J15" i="4"/>
  <c r="E15" i="4"/>
  <c r="F54" i="4"/>
  <c r="J14" i="4"/>
  <c r="J12" i="4"/>
  <c r="J52" i="4" s="1"/>
  <c r="E7" i="4"/>
  <c r="E73" i="4"/>
  <c r="J37" i="3"/>
  <c r="J36" i="3"/>
  <c r="AY56" i="1"/>
  <c r="J35" i="3"/>
  <c r="AX56" i="1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F75" i="3"/>
  <c r="E73" i="3"/>
  <c r="J55" i="3"/>
  <c r="F52" i="3"/>
  <c r="E50" i="3"/>
  <c r="J21" i="3"/>
  <c r="E21" i="3"/>
  <c r="J54" i="3"/>
  <c r="J20" i="3"/>
  <c r="J18" i="3"/>
  <c r="E18" i="3"/>
  <c r="F55" i="3"/>
  <c r="J17" i="3"/>
  <c r="J15" i="3"/>
  <c r="E15" i="3"/>
  <c r="F77" i="3"/>
  <c r="J14" i="3"/>
  <c r="J12" i="3"/>
  <c r="J52" i="3"/>
  <c r="E7" i="3"/>
  <c r="E71" i="3" s="1"/>
  <c r="J37" i="2"/>
  <c r="J36" i="2"/>
  <c r="AY55" i="1"/>
  <c r="J35" i="2"/>
  <c r="AX55" i="1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/>
  <c r="T127" i="2"/>
  <c r="R129" i="2"/>
  <c r="R128" i="2" s="1"/>
  <c r="R127" i="2" s="1"/>
  <c r="P129" i="2"/>
  <c r="P128" i="2" s="1"/>
  <c r="P127" i="2" s="1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5" i="2"/>
  <c r="BH85" i="2"/>
  <c r="BG85" i="2"/>
  <c r="BF85" i="2"/>
  <c r="T85" i="2"/>
  <c r="R85" i="2"/>
  <c r="P85" i="2"/>
  <c r="BI83" i="2"/>
  <c r="BH83" i="2"/>
  <c r="BG83" i="2"/>
  <c r="BF83" i="2"/>
  <c r="T83" i="2"/>
  <c r="R83" i="2"/>
  <c r="P83" i="2"/>
  <c r="J79" i="2"/>
  <c r="F78" i="2"/>
  <c r="F76" i="2"/>
  <c r="E74" i="2"/>
  <c r="J55" i="2"/>
  <c r="F54" i="2"/>
  <c r="F52" i="2"/>
  <c r="E50" i="2"/>
  <c r="J21" i="2"/>
  <c r="E21" i="2"/>
  <c r="J78" i="2" s="1"/>
  <c r="J20" i="2"/>
  <c r="J18" i="2"/>
  <c r="E18" i="2"/>
  <c r="F79" i="2" s="1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J85" i="2"/>
  <c r="BK154" i="3"/>
  <c r="J95" i="3"/>
  <c r="J138" i="3"/>
  <c r="BK170" i="2"/>
  <c r="J121" i="2"/>
  <c r="J164" i="3"/>
  <c r="BK132" i="3"/>
  <c r="J103" i="4"/>
  <c r="J154" i="2"/>
  <c r="BK91" i="2"/>
  <c r="BK152" i="2"/>
  <c r="BK110" i="3"/>
  <c r="J99" i="3"/>
  <c r="J136" i="3"/>
  <c r="BK87" i="4"/>
  <c r="J125" i="2"/>
  <c r="BK140" i="2"/>
  <c r="J174" i="3"/>
  <c r="J198" i="3"/>
  <c r="J114" i="3"/>
  <c r="J176" i="3"/>
  <c r="BK158" i="3"/>
  <c r="J119" i="2"/>
  <c r="BK198" i="3"/>
  <c r="J178" i="3"/>
  <c r="J168" i="2"/>
  <c r="J103" i="2"/>
  <c r="BK186" i="3"/>
  <c r="BK152" i="3"/>
  <c r="J146" i="2"/>
  <c r="J113" i="2"/>
  <c r="J194" i="3"/>
  <c r="J122" i="3"/>
  <c r="BK83" i="5"/>
  <c r="BK158" i="2"/>
  <c r="BK115" i="2"/>
  <c r="J207" i="3"/>
  <c r="BK196" i="3"/>
  <c r="J116" i="3"/>
  <c r="BK192" i="3"/>
  <c r="BK166" i="3"/>
  <c r="BK101" i="4"/>
  <c r="J140" i="2"/>
  <c r="BK107" i="2"/>
  <c r="BK101" i="2"/>
  <c r="BK130" i="3"/>
  <c r="BK116" i="3"/>
  <c r="J152" i="3"/>
  <c r="BK176" i="3"/>
  <c r="BK90" i="4"/>
  <c r="BK144" i="2"/>
  <c r="J129" i="2"/>
  <c r="BK156" i="2"/>
  <c r="J97" i="2"/>
  <c r="J89" i="3"/>
  <c r="BK136" i="3"/>
  <c r="BK97" i="3"/>
  <c r="BK146" i="3"/>
  <c r="BK124" i="3"/>
  <c r="J88" i="5"/>
  <c r="BK172" i="2"/>
  <c r="BK138" i="2"/>
  <c r="J156" i="2"/>
  <c r="BK160" i="2"/>
  <c r="BK111" i="2"/>
  <c r="BK172" i="3"/>
  <c r="BK93" i="3"/>
  <c r="J106" i="3"/>
  <c r="BK202" i="3"/>
  <c r="J156" i="3"/>
  <c r="J160" i="3"/>
  <c r="BK162" i="3"/>
  <c r="BK94" i="4"/>
  <c r="J83" i="5"/>
  <c r="BK87" i="2"/>
  <c r="J99" i="2"/>
  <c r="J105" i="2"/>
  <c r="J126" i="3"/>
  <c r="BK190" i="3"/>
  <c r="J190" i="3"/>
  <c r="J108" i="3"/>
  <c r="J148" i="3"/>
  <c r="J142" i="3"/>
  <c r="BK103" i="4"/>
  <c r="J152" i="2"/>
  <c r="BK103" i="2"/>
  <c r="BK146" i="2"/>
  <c r="J109" i="2"/>
  <c r="BK99" i="3"/>
  <c r="J205" i="3"/>
  <c r="BK114" i="3"/>
  <c r="BK142" i="3"/>
  <c r="BK160" i="3"/>
  <c r="J90" i="4"/>
  <c r="J160" i="2"/>
  <c r="BK109" i="2"/>
  <c r="BK113" i="2"/>
  <c r="BK85" i="2"/>
  <c r="J134" i="3"/>
  <c r="BK207" i="3"/>
  <c r="J154" i="3"/>
  <c r="J132" i="3"/>
  <c r="J98" i="4"/>
  <c r="J162" i="2"/>
  <c r="BK125" i="2"/>
  <c r="BK129" i="2"/>
  <c r="J95" i="2"/>
  <c r="BK93" i="2"/>
  <c r="J128" i="3"/>
  <c r="BK205" i="3"/>
  <c r="J192" i="3"/>
  <c r="J140" i="3"/>
  <c r="J83" i="3"/>
  <c r="J144" i="3"/>
  <c r="J186" i="3"/>
  <c r="J150" i="3"/>
  <c r="J85" i="4"/>
  <c r="J115" i="2"/>
  <c r="J111" i="2"/>
  <c r="BK99" i="2"/>
  <c r="BK95" i="2"/>
  <c r="BK112" i="3"/>
  <c r="J85" i="3"/>
  <c r="BK184" i="3"/>
  <c r="BK150" i="3"/>
  <c r="BK95" i="3"/>
  <c r="BK138" i="3"/>
  <c r="BK126" i="3"/>
  <c r="J94" i="4"/>
  <c r="AS54" i="1"/>
  <c r="BK156" i="3"/>
  <c r="J86" i="5"/>
  <c r="J89" i="2"/>
  <c r="BK194" i="3"/>
  <c r="BK188" i="3"/>
  <c r="BK174" i="3"/>
  <c r="BK154" i="2"/>
  <c r="BK105" i="2"/>
  <c r="BK97" i="2"/>
  <c r="J170" i="3"/>
  <c r="BK128" i="3"/>
  <c r="BK150" i="2"/>
  <c r="J83" i="2"/>
  <c r="BK89" i="2"/>
  <c r="BK144" i="3"/>
  <c r="BK108" i="3"/>
  <c r="BK102" i="3"/>
  <c r="J102" i="3"/>
  <c r="J168" i="3"/>
  <c r="J93" i="3"/>
  <c r="BK121" i="2"/>
  <c r="J118" i="3"/>
  <c r="BK134" i="3"/>
  <c r="BK164" i="2"/>
  <c r="J101" i="2"/>
  <c r="BK106" i="3"/>
  <c r="BK168" i="3"/>
  <c r="BK140" i="3"/>
  <c r="J136" i="2"/>
  <c r="J123" i="2"/>
  <c r="J184" i="3"/>
  <c r="J209" i="3"/>
  <c r="J182" i="3"/>
  <c r="J101" i="4"/>
  <c r="J166" i="2"/>
  <c r="BK132" i="2"/>
  <c r="J162" i="3"/>
  <c r="J87" i="3"/>
  <c r="BK122" i="3"/>
  <c r="J97" i="3"/>
  <c r="BK178" i="3"/>
  <c r="BK98" i="4"/>
  <c r="J164" i="2"/>
  <c r="J150" i="2"/>
  <c r="J138" i="2"/>
  <c r="J87" i="2"/>
  <c r="BK209" i="3"/>
  <c r="BK200" i="3"/>
  <c r="BK91" i="3"/>
  <c r="BK118" i="3"/>
  <c r="J96" i="4"/>
  <c r="BK136" i="2"/>
  <c r="BK168" i="2"/>
  <c r="BK162" i="2"/>
  <c r="BK123" i="2"/>
  <c r="J124" i="3"/>
  <c r="J202" i="3"/>
  <c r="BK164" i="3"/>
  <c r="BK87" i="3"/>
  <c r="BK96" i="4"/>
  <c r="J172" i="2"/>
  <c r="J132" i="2"/>
  <c r="BK83" i="2"/>
  <c r="J144" i="2"/>
  <c r="BK117" i="2"/>
  <c r="J146" i="3"/>
  <c r="BK83" i="3"/>
  <c r="J112" i="3"/>
  <c r="BK148" i="3"/>
  <c r="BK170" i="3"/>
  <c r="J172" i="3"/>
  <c r="BK104" i="3"/>
  <c r="J106" i="4"/>
  <c r="J93" i="2"/>
  <c r="BK148" i="2"/>
  <c r="J188" i="3"/>
  <c r="J104" i="3"/>
  <c r="J200" i="3"/>
  <c r="J158" i="3"/>
  <c r="J110" i="3"/>
  <c r="J91" i="3"/>
  <c r="BK106" i="4"/>
  <c r="J134" i="2"/>
  <c r="J170" i="2"/>
  <c r="J158" i="2"/>
  <c r="BK119" i="2"/>
  <c r="BK182" i="3"/>
  <c r="BK89" i="3"/>
  <c r="J166" i="3"/>
  <c r="J120" i="3"/>
  <c r="J87" i="4"/>
  <c r="BK88" i="5"/>
  <c r="BK142" i="2"/>
  <c r="J148" i="2"/>
  <c r="J142" i="2"/>
  <c r="J180" i="3"/>
  <c r="J130" i="3"/>
  <c r="BK180" i="3"/>
  <c r="BK85" i="3"/>
  <c r="BK85" i="4"/>
  <c r="BK86" i="5"/>
  <c r="BK166" i="2"/>
  <c r="J107" i="2"/>
  <c r="J117" i="2"/>
  <c r="BK134" i="2"/>
  <c r="J91" i="2"/>
  <c r="BK120" i="3"/>
  <c r="J196" i="3"/>
  <c r="T93" i="4" l="1"/>
  <c r="T82" i="3"/>
  <c r="T81" i="3" s="1"/>
  <c r="T84" i="4"/>
  <c r="T83" i="4"/>
  <c r="P93" i="4"/>
  <c r="P84" i="4"/>
  <c r="P83" i="4" s="1"/>
  <c r="AU57" i="1" s="1"/>
  <c r="BK131" i="2"/>
  <c r="J131" i="2" s="1"/>
  <c r="J62" i="2" s="1"/>
  <c r="T131" i="2"/>
  <c r="T82" i="2" s="1"/>
  <c r="P204" i="3"/>
  <c r="P82" i="3" s="1"/>
  <c r="P81" i="3" s="1"/>
  <c r="AU56" i="1" s="1"/>
  <c r="T204" i="3"/>
  <c r="P85" i="5"/>
  <c r="P82" i="5"/>
  <c r="P81" i="5" s="1"/>
  <c r="AU58" i="1" s="1"/>
  <c r="BK85" i="5"/>
  <c r="J85" i="5" s="1"/>
  <c r="J61" i="5" s="1"/>
  <c r="R85" i="5"/>
  <c r="R82" i="5"/>
  <c r="R81" i="5"/>
  <c r="P131" i="2"/>
  <c r="P82" i="2"/>
  <c r="AU55" i="1" s="1"/>
  <c r="R131" i="2"/>
  <c r="R82" i="2"/>
  <c r="BK204" i="3"/>
  <c r="J204" i="3"/>
  <c r="J61" i="3"/>
  <c r="R204" i="3"/>
  <c r="R82" i="3"/>
  <c r="R81" i="3" s="1"/>
  <c r="T85" i="5"/>
  <c r="T82" i="5"/>
  <c r="T81" i="5" s="1"/>
  <c r="BK128" i="2"/>
  <c r="J128" i="2"/>
  <c r="J61" i="2" s="1"/>
  <c r="BK82" i="3"/>
  <c r="J82" i="3" s="1"/>
  <c r="J60" i="3" s="1"/>
  <c r="BK89" i="4"/>
  <c r="J89" i="4" s="1"/>
  <c r="J61" i="4" s="1"/>
  <c r="BK105" i="4"/>
  <c r="J105" i="4" s="1"/>
  <c r="J63" i="4" s="1"/>
  <c r="E48" i="5"/>
  <c r="J52" i="5"/>
  <c r="J54" i="5"/>
  <c r="BE83" i="5"/>
  <c r="F54" i="5"/>
  <c r="BE88" i="5"/>
  <c r="F78" i="5"/>
  <c r="BE86" i="5"/>
  <c r="F55" i="4"/>
  <c r="E48" i="4"/>
  <c r="J77" i="4"/>
  <c r="BE98" i="4"/>
  <c r="BE101" i="4"/>
  <c r="BE103" i="4"/>
  <c r="J54" i="4"/>
  <c r="F79" i="4"/>
  <c r="BE90" i="4"/>
  <c r="BE85" i="4"/>
  <c r="BE87" i="4"/>
  <c r="BE94" i="4"/>
  <c r="BE96" i="4"/>
  <c r="BE106" i="4"/>
  <c r="BK127" i="2"/>
  <c r="BK82" i="2"/>
  <c r="J82" i="2" s="1"/>
  <c r="J59" i="2" s="1"/>
  <c r="E48" i="3"/>
  <c r="J75" i="3"/>
  <c r="F78" i="3"/>
  <c r="BE91" i="3"/>
  <c r="BE95" i="3"/>
  <c r="BE102" i="3"/>
  <c r="BE114" i="3"/>
  <c r="BE116" i="3"/>
  <c r="BE120" i="3"/>
  <c r="BE122" i="3"/>
  <c r="BE130" i="3"/>
  <c r="BE144" i="3"/>
  <c r="BE154" i="3"/>
  <c r="BE168" i="3"/>
  <c r="BE180" i="3"/>
  <c r="BE190" i="3"/>
  <c r="BE192" i="3"/>
  <c r="F54" i="3"/>
  <c r="BE97" i="3"/>
  <c r="BE110" i="3"/>
  <c r="BE112" i="3"/>
  <c r="BE118" i="3"/>
  <c r="BE148" i="3"/>
  <c r="BE150" i="3"/>
  <c r="BE152" i="3"/>
  <c r="BE172" i="3"/>
  <c r="BE87" i="3"/>
  <c r="BE89" i="3"/>
  <c r="BE93" i="3"/>
  <c r="BE106" i="3"/>
  <c r="BE124" i="3"/>
  <c r="BE136" i="3"/>
  <c r="BE138" i="3"/>
  <c r="BE142" i="3"/>
  <c r="BE156" i="3"/>
  <c r="BE162" i="3"/>
  <c r="BE174" i="3"/>
  <c r="BE176" i="3"/>
  <c r="BE178" i="3"/>
  <c r="BE182" i="3"/>
  <c r="BE128" i="3"/>
  <c r="BE188" i="3"/>
  <c r="BE196" i="3"/>
  <c r="BE205" i="3"/>
  <c r="J77" i="3"/>
  <c r="BE85" i="3"/>
  <c r="BE99" i="3"/>
  <c r="BE194" i="3"/>
  <c r="BE200" i="3"/>
  <c r="BE104" i="3"/>
  <c r="BE132" i="3"/>
  <c r="BE184" i="3"/>
  <c r="BE83" i="3"/>
  <c r="BE126" i="3"/>
  <c r="BE186" i="3"/>
  <c r="BE198" i="3"/>
  <c r="BE202" i="3"/>
  <c r="BE207" i="3"/>
  <c r="BE209" i="3"/>
  <c r="BE108" i="3"/>
  <c r="BE134" i="3"/>
  <c r="BE140" i="3"/>
  <c r="BE146" i="3"/>
  <c r="BE158" i="3"/>
  <c r="BE160" i="3"/>
  <c r="BE164" i="3"/>
  <c r="BE166" i="3"/>
  <c r="BE170" i="3"/>
  <c r="E72" i="2"/>
  <c r="F55" i="2"/>
  <c r="J76" i="2"/>
  <c r="BE85" i="2"/>
  <c r="BE105" i="2"/>
  <c r="BE107" i="2"/>
  <c r="J54" i="2"/>
  <c r="BE83" i="2"/>
  <c r="BE87" i="2"/>
  <c r="BE103" i="2"/>
  <c r="BE109" i="2"/>
  <c r="BE111" i="2"/>
  <c r="BE113" i="2"/>
  <c r="BE115" i="2"/>
  <c r="BE129" i="2"/>
  <c r="BE146" i="2"/>
  <c r="BE154" i="2"/>
  <c r="BE156" i="2"/>
  <c r="BE89" i="2"/>
  <c r="BE91" i="2"/>
  <c r="BE93" i="2"/>
  <c r="BE101" i="2"/>
  <c r="BE119" i="2"/>
  <c r="BE121" i="2"/>
  <c r="BE123" i="2"/>
  <c r="BE125" i="2"/>
  <c r="BE132" i="2"/>
  <c r="BE134" i="2"/>
  <c r="BE140" i="2"/>
  <c r="BE138" i="2"/>
  <c r="BE142" i="2"/>
  <c r="BE144" i="2"/>
  <c r="BE164" i="2"/>
  <c r="BE95" i="2"/>
  <c r="BE97" i="2"/>
  <c r="BE99" i="2"/>
  <c r="BE117" i="2"/>
  <c r="BE136" i="2"/>
  <c r="BE148" i="2"/>
  <c r="BE152" i="2"/>
  <c r="BE158" i="2"/>
  <c r="BE160" i="2"/>
  <c r="BE162" i="2"/>
  <c r="BE168" i="2"/>
  <c r="BE150" i="2"/>
  <c r="BE166" i="2"/>
  <c r="BE170" i="2"/>
  <c r="BE172" i="2"/>
  <c r="F37" i="5"/>
  <c r="BD58" i="1"/>
  <c r="F36" i="2"/>
  <c r="BC55" i="1"/>
  <c r="J34" i="4"/>
  <c r="AW57" i="1" s="1"/>
  <c r="F34" i="4"/>
  <c r="BA57" i="1" s="1"/>
  <c r="J34" i="5"/>
  <c r="AW58" i="1"/>
  <c r="F36" i="5"/>
  <c r="BC58" i="1"/>
  <c r="F35" i="2"/>
  <c r="BB55" i="1" s="1"/>
  <c r="F35" i="5"/>
  <c r="BB58" i="1" s="1"/>
  <c r="F35" i="4"/>
  <c r="BB57" i="1"/>
  <c r="F36" i="3"/>
  <c r="BC56" i="1"/>
  <c r="F36" i="4"/>
  <c r="BC57" i="1" s="1"/>
  <c r="J34" i="3"/>
  <c r="AW56" i="1" s="1"/>
  <c r="F37" i="4"/>
  <c r="BD57" i="1"/>
  <c r="F34" i="5"/>
  <c r="BA58" i="1"/>
  <c r="F37" i="3"/>
  <c r="BD56" i="1" s="1"/>
  <c r="J34" i="2"/>
  <c r="AW55" i="1" s="1"/>
  <c r="F37" i="2"/>
  <c r="BD55" i="1"/>
  <c r="F34" i="3"/>
  <c r="BA56" i="1"/>
  <c r="F34" i="2"/>
  <c r="BA55" i="1" s="1"/>
  <c r="F35" i="3"/>
  <c r="BB56" i="1" s="1"/>
  <c r="BK93" i="4" l="1"/>
  <c r="J93" i="4" s="1"/>
  <c r="J62" i="4" s="1"/>
  <c r="BK82" i="5"/>
  <c r="J82" i="5" s="1"/>
  <c r="J60" i="5" s="1"/>
  <c r="BK81" i="3"/>
  <c r="J81" i="3"/>
  <c r="J59" i="3"/>
  <c r="BK84" i="4"/>
  <c r="J84" i="4"/>
  <c r="J60" i="4" s="1"/>
  <c r="J127" i="2"/>
  <c r="J60" i="2"/>
  <c r="J30" i="2"/>
  <c r="AG55" i="1"/>
  <c r="AU54" i="1"/>
  <c r="J33" i="2"/>
  <c r="AV55" i="1" s="1"/>
  <c r="AT55" i="1" s="1"/>
  <c r="BB54" i="1"/>
  <c r="AX54" i="1"/>
  <c r="F33" i="2"/>
  <c r="AZ55" i="1" s="1"/>
  <c r="F33" i="5"/>
  <c r="AZ58" i="1" s="1"/>
  <c r="BD54" i="1"/>
  <c r="W33" i="1"/>
  <c r="F33" i="3"/>
  <c r="AZ56" i="1" s="1"/>
  <c r="J33" i="3"/>
  <c r="AV56" i="1" s="1"/>
  <c r="AT56" i="1" s="1"/>
  <c r="BC54" i="1"/>
  <c r="W32" i="1" s="1"/>
  <c r="F33" i="4"/>
  <c r="AZ57" i="1" s="1"/>
  <c r="J33" i="5"/>
  <c r="AV58" i="1"/>
  <c r="AT58" i="1"/>
  <c r="J30" i="3"/>
  <c r="AG56" i="1" s="1"/>
  <c r="J33" i="4"/>
  <c r="AV57" i="1"/>
  <c r="AT57" i="1"/>
  <c r="BA54" i="1"/>
  <c r="AW54" i="1"/>
  <c r="AK30" i="1"/>
  <c r="BK81" i="5" l="1"/>
  <c r="J81" i="5" s="1"/>
  <c r="J59" i="5" s="1"/>
  <c r="BK83" i="4"/>
  <c r="J83" i="4"/>
  <c r="J59" i="4"/>
  <c r="AN56" i="1"/>
  <c r="AN55" i="1"/>
  <c r="J39" i="3"/>
  <c r="J39" i="2"/>
  <c r="W30" i="1"/>
  <c r="AZ54" i="1"/>
  <c r="W29" i="1" s="1"/>
  <c r="W31" i="1"/>
  <c r="J30" i="5"/>
  <c r="AG58" i="1"/>
  <c r="AY54" i="1"/>
  <c r="J39" i="5" l="1"/>
  <c r="AN58" i="1"/>
  <c r="AV54" i="1"/>
  <c r="AK29" i="1" s="1"/>
  <c r="J30" i="4"/>
  <c r="AG57" i="1" s="1"/>
  <c r="AN57" i="1" s="1"/>
  <c r="J39" i="4" l="1"/>
  <c r="AG54" i="1"/>
  <c r="AK26" i="1" s="1"/>
  <c r="AT54" i="1"/>
  <c r="AN54" i="1"/>
  <c r="AK35" i="1" l="1"/>
</calcChain>
</file>

<file path=xl/sharedStrings.xml><?xml version="1.0" encoding="utf-8"?>
<sst xmlns="http://schemas.openxmlformats.org/spreadsheetml/2006/main" count="3363" uniqueCount="807">
  <si>
    <t>Export Komplet</t>
  </si>
  <si>
    <t>VZ</t>
  </si>
  <si>
    <t>2.0</t>
  </si>
  <si>
    <t>ZAMOK</t>
  </si>
  <si>
    <t>False</t>
  </si>
  <si>
    <t>{699d16e8-da62-41a1-a5d8-bc9dfb263f65}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</si>
  <si>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</si>
  <si>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</si>
  <si>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</si>
  <si>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</si>
  <si>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</si>
  <si>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</si>
  <si>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</si>
  <si>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</si>
  <si>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64022xxxx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</si>
  <si>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</si>
  <si>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</si>
  <si>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datového kabelu v úseku Choceň - Vysoké Mýto</t>
  </si>
  <si>
    <t>KSO:</t>
  </si>
  <si>
    <t/>
  </si>
  <si>
    <t>CC-CZ:</t>
  </si>
  <si>
    <t>Místo:</t>
  </si>
  <si>
    <t>TÚ Choceň - Vysoké Mýto</t>
  </si>
  <si>
    <t>Datum:</t>
  </si>
  <si>
    <t>16. 9. 2022</t>
  </si>
  <si>
    <t>Zadavatel:</t>
  </si>
  <si>
    <t>IČ:</t>
  </si>
  <si>
    <t>SŽ - OŘ HKR SSZT Pardubice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</si>
  <si>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</si>
  <si>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</si>
  <si>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</si>
  <si>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</si>
  <si>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</si>
  <si>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</si>
  <si>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</si>
  <si>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</si>
  <si>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</si>
  <si>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</si>
  <si>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</si>
  <si>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</si>
  <si>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</si>
  <si>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</si>
  <si>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</si>
  <si>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</si>
  <si>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</si>
  <si>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</si>
  <si>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</si>
  <si>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</si>
  <si>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</si>
  <si>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</si>
  <si>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</si>
  <si>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</si>
  <si>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</si>
  <si>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</si>
  <si>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</si>
  <si>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</si>
  <si>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</si>
  <si>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</si>
  <si>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</si>
  <si>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</si>
  <si>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</si>
  <si>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</si>
  <si>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</si>
  <si>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</si>
  <si>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</si>
  <si>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</si>
  <si>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</si>
  <si>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</si>
  <si>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</si>
  <si>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</si>
  <si>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</si>
  <si>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</si>
  <si>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</si>
  <si>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</si>
  <si>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</si>
  <si>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</si>
  <si>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</si>
  <si>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</si>
  <si>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TOK Vysoké Mýto - Choceň</t>
  </si>
  <si>
    <t>PRO</t>
  </si>
  <si>
    <t>1</t>
  </si>
  <si>
    <t>{0d233742-465f-481f-bcfc-7c5801aa56d2}</t>
  </si>
  <si>
    <t>2</t>
  </si>
  <si>
    <t>PS02</t>
  </si>
  <si>
    <t>Kabelizace ÚOŽI</t>
  </si>
  <si>
    <t>{e3ebd79c-d0d6-45d8-ab97-80318c897eda}</t>
  </si>
  <si>
    <t>SO01</t>
  </si>
  <si>
    <t>Zemní práce</t>
  </si>
  <si>
    <t>STA</t>
  </si>
  <si>
    <t>{fc5c412a-4836-4090-a55b-0a3645875a9d}</t>
  </si>
  <si>
    <t>VON</t>
  </si>
  <si>
    <t>VRN</t>
  </si>
  <si>
    <t>{4bcdefbc-f60b-4c78-879b-2ea500521e5a}</t>
  </si>
  <si>
    <t>KRYCÍ LIST SOUPISU PRACÍ</t>
  </si>
  <si>
    <t>Objekt:</t>
  </si>
  <si>
    <t>PS01 - TOK Vysoké Mýto - Choceň</t>
  </si>
  <si>
    <t>TÚ Vysoké Mýto - Choceň</t>
  </si>
  <si>
    <t>SŽ-OŘ HKR-SSZT Pardubice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</si>
  <si>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</si>
  <si>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</si>
  <si>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</si>
  <si>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</si>
  <si>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</si>
  <si>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</si>
  <si>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</si>
  <si>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</si>
  <si>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</si>
  <si>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</si>
  <si>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</si>
  <si>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</si>
  <si>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</si>
  <si>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</si>
  <si>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</si>
  <si>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</si>
  <si>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</si>
  <si>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</si>
  <si>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</si>
  <si>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</si>
  <si>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</si>
  <si>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7590560094</t>
  </si>
  <si>
    <t>Optické kabely Optické kabely střední konstrukce pro záfuk, přifuk do HDPE chráničky 48 vl. 4x12 vl./trubička, HDPE plášť 8,1 mm (6 el.)</t>
  </si>
  <si>
    <t>m</t>
  </si>
  <si>
    <t>Sborník UOŽI 01 2022</t>
  </si>
  <si>
    <t>ROZPOCET</t>
  </si>
  <si>
    <t>-2066784784</t>
  </si>
  <si>
    <t>PP</t>
  </si>
  <si>
    <t>7590560379</t>
  </si>
  <si>
    <t>Optické kabely Spojky a příslušenství pro optické sítě Hrncová spojka, uspořádání vláken: UCNCP 5-18 S standardní, pro max 72 svárů</t>
  </si>
  <si>
    <t>kus</t>
  </si>
  <si>
    <t>44484588</t>
  </si>
  <si>
    <t>3</t>
  </si>
  <si>
    <t>7590560519</t>
  </si>
  <si>
    <t>Optické kabely Spojky a příslušenství pro optické sítě Ostatní Rezerva optického kabelu do 500mm</t>
  </si>
  <si>
    <t>604796731</t>
  </si>
  <si>
    <t>4</t>
  </si>
  <si>
    <t>7590560552</t>
  </si>
  <si>
    <t>Optické kabely Spojky a příslušenství pro optické sítě Ostatní HDC 3000 - 19“ nosič konstrukčních skupin pro 12x konektor nebo spoj. modul</t>
  </si>
  <si>
    <t>-1980783874</t>
  </si>
  <si>
    <t>5</t>
  </si>
  <si>
    <t>7590560554</t>
  </si>
  <si>
    <t>Optické kabely Spojky a příslušenství pro optické sítě Ostatní HDC 3000 - Horní kryt a zadní nosiče konstrukčních skupin 19"</t>
  </si>
  <si>
    <t>94603091</t>
  </si>
  <si>
    <t>6</t>
  </si>
  <si>
    <t>7590560579</t>
  </si>
  <si>
    <t>Optické kabely Spojky a příslušenství pro optické sítě Ostatní Optický pigtail do 2 m</t>
  </si>
  <si>
    <t>1698478307</t>
  </si>
  <si>
    <t>7</t>
  </si>
  <si>
    <t>7590560589</t>
  </si>
  <si>
    <t>Optické kabely Spojky a příslušenství pro optické sítě Ostatní Kazeta pro uložení svárů</t>
  </si>
  <si>
    <t>-1603922584</t>
  </si>
  <si>
    <t>8</t>
  </si>
  <si>
    <t>7590560593</t>
  </si>
  <si>
    <t>Optické kabely Spojky a příslušenství pro optické sítě Ostatní HDC 3000 - 19“ zásobník na buffery</t>
  </si>
  <si>
    <t>-536362613</t>
  </si>
  <si>
    <t>9</t>
  </si>
  <si>
    <t>7590560597</t>
  </si>
  <si>
    <t>Optické kabely Spojky a příslušenství pro optické sítě Ostatní HDC 3000 - 19“ vedení patchcordů</t>
  </si>
  <si>
    <t>-488275101</t>
  </si>
  <si>
    <t>10</t>
  </si>
  <si>
    <t>7590560601</t>
  </si>
  <si>
    <t>Optické kabely Spojky a příslušenství pro optické sítě Ostatní HDC 3000 - 19“ zásobník rezervních délek patchcordů</t>
  </si>
  <si>
    <t>-877066582</t>
  </si>
  <si>
    <t>11</t>
  </si>
  <si>
    <t>7590560611</t>
  </si>
  <si>
    <t>Optické kabely Spojky a příslušenství pro optické sítě Ostatní HDC 3000 - Konektorový modul E-2000, včetně 12x adaptérů a pigtailů, plně osazen</t>
  </si>
  <si>
    <t>-55968518</t>
  </si>
  <si>
    <t>12</t>
  </si>
  <si>
    <t>7590560621</t>
  </si>
  <si>
    <t>Optické kabely Spojky a příslušenství pro optické sítě Ostatní HDC 3000 - Spojovací-provařovací modul</t>
  </si>
  <si>
    <t>-1170157007</t>
  </si>
  <si>
    <t>13</t>
  </si>
  <si>
    <t>7590560631</t>
  </si>
  <si>
    <t>Optické kabely Spojky a příslušenství pro optické sítě Ostatní trubička v provedení bufferu 1m černá/10m bílá</t>
  </si>
  <si>
    <t>-901890704</t>
  </si>
  <si>
    <t>7590560641</t>
  </si>
  <si>
    <t>Optické kabely Spojky a příslušenství pro optické sítě Ostatní Spojovací kazety s víčkem</t>
  </si>
  <si>
    <t>-569815538</t>
  </si>
  <si>
    <t>14</t>
  </si>
  <si>
    <t>7590560652R</t>
  </si>
  <si>
    <t>Optické kabely Spojky a příslušenství pro optické sítě Ostatní Rozvaděč optický  48 vláken na zeď</t>
  </si>
  <si>
    <t>-407359122</t>
  </si>
  <si>
    <t>Optické kabely Spojky a příslušenství pro optické sítě Ostatní Rozvaděč optický pro 48 vláken na zeď</t>
  </si>
  <si>
    <t>17</t>
  </si>
  <si>
    <t>7590560651</t>
  </si>
  <si>
    <t>Optické kabely Spojky a příslušenství pro optické sítě Ostatní Rozvaděč optický pro 144 vláken (vana)</t>
  </si>
  <si>
    <t>459750162</t>
  </si>
  <si>
    <t>18</t>
  </si>
  <si>
    <t>7593501330</t>
  </si>
  <si>
    <t>Trasy kabelového vedení Kabelové komory 1260 mm x 1360 mm</t>
  </si>
  <si>
    <t>299995953</t>
  </si>
  <si>
    <t>19</t>
  </si>
  <si>
    <t>7593501345</t>
  </si>
  <si>
    <t>Trasy kabelového vedení Kabelové komory Poklop 1260 mm, třída B</t>
  </si>
  <si>
    <t>-1450185129</t>
  </si>
  <si>
    <t>20</t>
  </si>
  <si>
    <t>7593501805</t>
  </si>
  <si>
    <t>Trasy kabelového vedení Lokátory a markery Ball marker 1421 - XR ID, oranžový telekomunikace zapisovatelný</t>
  </si>
  <si>
    <t>1093897199</t>
  </si>
  <si>
    <t>7491100100</t>
  </si>
  <si>
    <t>Trubková vedení Ohebné elektroinstalační trubky 2336/LPE-2 pr.36 125N b.</t>
  </si>
  <si>
    <t>-1469422153</t>
  </si>
  <si>
    <t>22</t>
  </si>
  <si>
    <t>7593501143</t>
  </si>
  <si>
    <t>Trasy kabelového vedení Chráničky optického kabelu HDPE Koncová zátka Jackmoon  38-46 mm</t>
  </si>
  <si>
    <t>-1430509052</t>
  </si>
  <si>
    <t>16</t>
  </si>
  <si>
    <t>7590560459</t>
  </si>
  <si>
    <t>Optické kabely Spojky a příslušenství pro optické sítě Upevnění spojky na stěnu-sloup UCNCP-POLE MOUNT-5</t>
  </si>
  <si>
    <t>1605123232</t>
  </si>
  <si>
    <t>HSV</t>
  </si>
  <si>
    <t>Práce a dodávky HSV</t>
  </si>
  <si>
    <t>Komunikace pozemní</t>
  </si>
  <si>
    <t>39</t>
  </si>
  <si>
    <t>K</t>
  </si>
  <si>
    <t>5915005030</t>
  </si>
  <si>
    <t>Hloubení rýh nebo jam ručně na železničním spodku v hornině třídy těžitelnosti I skupiny 3</t>
  </si>
  <si>
    <t>m3</t>
  </si>
  <si>
    <t>1383288552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</si>
  <si>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</si>
  <si>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OST</t>
  </si>
  <si>
    <t>Ostatní</t>
  </si>
  <si>
    <t>41</t>
  </si>
  <si>
    <t>7491152011</t>
  </si>
  <si>
    <t>Montáž trubek pevných elektroinstalačních tuhých z PVC uložených pevně na povrchu, volně nebo pod omítkou průměru do 40 mm</t>
  </si>
  <si>
    <t>-1372523903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</si>
  <si>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</si>
  <si>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34</t>
  </si>
  <si>
    <t>7590565018</t>
  </si>
  <si>
    <t>Spojování a ukončení kabelů optických v optickém rozvaděči pro 48 vláken</t>
  </si>
  <si>
    <t>533832159</t>
  </si>
  <si>
    <t>Spojování a ukončení kabelů optických v optickém rozvaděči pro 48 vláken - práce spojené s montáží specifikované kabelizace specifikovaným způsobem</t>
  </si>
  <si>
    <t>33</t>
  </si>
  <si>
    <t>7590565040</t>
  </si>
  <si>
    <t>Spojování a ukončení kabelů optických smyčkování vláken do kazety u optické spojky nebo rozvaděče</t>
  </si>
  <si>
    <t>-1470619578</t>
  </si>
  <si>
    <t>Spojování a ukončení kabelů optických smyčkování vláken do kazety u optické spojky nebo rozvaděče - práce spojené s montáží specifikované kabelizace specifikovaným způsobem</t>
  </si>
  <si>
    <t>35</t>
  </si>
  <si>
    <t>7590565052</t>
  </si>
  <si>
    <t>Spojování a ukončení kabelů optických svár optického vlákna ve spojce (rozvaděči) nad 36 vláken</t>
  </si>
  <si>
    <t>vlákno</t>
  </si>
  <si>
    <t>1425569640</t>
  </si>
  <si>
    <t>Spojování a ukončení kabelů optických svár optického vlákna ve spojce (rozvaděči) nad 36 vláken - práce spojené s montáží specifikované kabelizace specifikovaným způsobem</t>
  </si>
  <si>
    <t>27</t>
  </si>
  <si>
    <t>7590565060</t>
  </si>
  <si>
    <t>Montáž konstrukce rezervy optického kabelu</t>
  </si>
  <si>
    <t>-129605497</t>
  </si>
  <si>
    <t>28</t>
  </si>
  <si>
    <t>7590565080</t>
  </si>
  <si>
    <t>Uložení kabelové rezervy optického kabelu</t>
  </si>
  <si>
    <t>-1326742613</t>
  </si>
  <si>
    <t>26</t>
  </si>
  <si>
    <t>7590565098</t>
  </si>
  <si>
    <t>Montáž spojky optického kabelu s 48 vlákny</t>
  </si>
  <si>
    <t>166647820</t>
  </si>
  <si>
    <t>Montáž spojky optického kabelu s 48 vlákny - práce spojené s montáží specifikované kabelizace specifikovaným způsobem</t>
  </si>
  <si>
    <t>42</t>
  </si>
  <si>
    <t>7590565125</t>
  </si>
  <si>
    <t>Uložení a propojení propojovací šňůry (patchcord) s konektory</t>
  </si>
  <si>
    <t>-1334406208</t>
  </si>
  <si>
    <t>29</t>
  </si>
  <si>
    <t>7590565200</t>
  </si>
  <si>
    <t>Montáž rezervy optického závěsného kabelu</t>
  </si>
  <si>
    <t>173373166</t>
  </si>
  <si>
    <t>Montáž rezervy optického závěsného kabelu - práce spojené s montáží specifikované kabelizace specifikovaným způsobem</t>
  </si>
  <si>
    <t>30</t>
  </si>
  <si>
    <t>7593315065</t>
  </si>
  <si>
    <t>Montáž optického rozvaděče</t>
  </si>
  <si>
    <t>811668900</t>
  </si>
  <si>
    <t>31</t>
  </si>
  <si>
    <t>7593315070</t>
  </si>
  <si>
    <t>Montáž vany do optického rozvaděče</t>
  </si>
  <si>
    <t>1474747016</t>
  </si>
  <si>
    <t>32</t>
  </si>
  <si>
    <t>7593315080</t>
  </si>
  <si>
    <t>Montáž ODF do stojanu</t>
  </si>
  <si>
    <t>1145726390</t>
  </si>
  <si>
    <t>43</t>
  </si>
  <si>
    <t>7593505090</t>
  </si>
  <si>
    <t>Montáž těsnicí kabelové příruby průchodky JackMoon</t>
  </si>
  <si>
    <t>-1596098093</t>
  </si>
  <si>
    <t>36</t>
  </si>
  <si>
    <t>7593505240</t>
  </si>
  <si>
    <t>Montáž koncovky nebo záslepky Plasson na HDPE trubku</t>
  </si>
  <si>
    <t>1427712462</t>
  </si>
  <si>
    <t>38</t>
  </si>
  <si>
    <t>7593505250</t>
  </si>
  <si>
    <t>Montáž plastové komory na spojkování optického kabelu</t>
  </si>
  <si>
    <t>-1587146262</t>
  </si>
  <si>
    <t>25</t>
  </si>
  <si>
    <t>7593505260</t>
  </si>
  <si>
    <t>Montáž zhotovení náběhu s výstupem při zafukování optických kabelů do obsazené trubky</t>
  </si>
  <si>
    <t>512258012</t>
  </si>
  <si>
    <t>24</t>
  </si>
  <si>
    <t>7593505290</t>
  </si>
  <si>
    <t>Zafukování optického kabelu obsazené</t>
  </si>
  <si>
    <t>1373102193</t>
  </si>
  <si>
    <t>23</t>
  </si>
  <si>
    <t>7593505292</t>
  </si>
  <si>
    <t>Zafukování optického kabelu HDPE</t>
  </si>
  <si>
    <t>442743502</t>
  </si>
  <si>
    <t>37</t>
  </si>
  <si>
    <t>7593507240</t>
  </si>
  <si>
    <t>Demontáž koncovky nebo záslepky z HDPE trubky</t>
  </si>
  <si>
    <t>1758172117</t>
  </si>
  <si>
    <t>40</t>
  </si>
  <si>
    <t>7598035135</t>
  </si>
  <si>
    <t>TM + OTDR + PMD tři vlnové délky obousměrně</t>
  </si>
  <si>
    <t>535576847</t>
  </si>
  <si>
    <t>45</t>
  </si>
  <si>
    <t>9902300300</t>
  </si>
  <si>
    <t>Doprava jednosměrná (např. nakupovaného materiálu) mechanizací o nosnosti přes 3,5 t sypanin (kameniva, písku, suti, dlažebních kostek, atd.) do 30 km</t>
  </si>
  <si>
    <t>t</t>
  </si>
  <si>
    <t>48562338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</si>
  <si>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</si>
  <si>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PS02 - Kabelizace ÚOŽI</t>
  </si>
  <si>
    <t>Slezák</t>
  </si>
  <si>
    <t xml:space="preserve">    46-M - Zemní práce při extr.mont.pracích</t>
  </si>
  <si>
    <t>7593501820</t>
  </si>
  <si>
    <t>Trasy kabelového vedení Lokátory a markery Ball Marker 1408-XR, fialový zabezpečováci</t>
  </si>
  <si>
    <t>512</t>
  </si>
  <si>
    <t>-197382640</t>
  </si>
  <si>
    <t>7593501100</t>
  </si>
  <si>
    <t>Trasy kabelového vedení Ohebná dvouplášťová korugovaná chránička KF 09200 průměr 200/172 mm</t>
  </si>
  <si>
    <t>-688898676</t>
  </si>
  <si>
    <t>7593500600</t>
  </si>
  <si>
    <t>Trasy kabelového vedení Kabelové krycí desky a pásy Fólie výstražná modrá š. 34cm (HM0673909991034)</t>
  </si>
  <si>
    <t>-330675052</t>
  </si>
  <si>
    <t>7590521710R</t>
  </si>
  <si>
    <t>-314174693</t>
  </si>
  <si>
    <t>Venkovní vedení kabelová - metalické sítě Neplněné s ochr. vodičem, TCEKY 6P 1,0 D</t>
  </si>
  <si>
    <t>7590521514</t>
  </si>
  <si>
    <t>Venkovní vedení kabelová - metalické sítě Plněné, párované s ochr. vodičem TCEKPFLEY 3 P 1,0 D</t>
  </si>
  <si>
    <t>-249935637</t>
  </si>
  <si>
    <t>7590521519</t>
  </si>
  <si>
    <t>Venkovní vedení kabelová - metalické sítě Plněné, párované s ochr. vodičem TCEKPFLEY 4 P 1,0 D</t>
  </si>
  <si>
    <t>855291202</t>
  </si>
  <si>
    <t>7492501950</t>
  </si>
  <si>
    <t>Kabely, vodiče, šňůry Cu - nn Kabel silový 4 a 5-žílový Cu, plastová izolace CYKY 4O4 (4Dx4)</t>
  </si>
  <si>
    <t>-311891801</t>
  </si>
  <si>
    <t>7594190060</t>
  </si>
  <si>
    <t>Ostatní Souprava propojek s oky CEMBRE jednoduchá + uzemnění norma 253039002 (HM0404223991902)</t>
  </si>
  <si>
    <t>1726459405</t>
  </si>
  <si>
    <t>7590710010</t>
  </si>
  <si>
    <t>Návěstidla světelná Návěstidlo stožár. 2 sv. typ:2002 (CV012525002)</t>
  </si>
  <si>
    <t>223555534</t>
  </si>
  <si>
    <t>P</t>
  </si>
  <si>
    <t>Poznámka k položce:_x000D_
úprava LED svítilny</t>
  </si>
  <si>
    <t>7590720425</t>
  </si>
  <si>
    <t>Součásti světelných návěstidel Základ svět.náv. T I Z 51x71x135cm (HM0592110090000)</t>
  </si>
  <si>
    <t>1414327369</t>
  </si>
  <si>
    <t>7590720581R</t>
  </si>
  <si>
    <t>-437201795</t>
  </si>
  <si>
    <t>Převodní jednotka datových povelů na svícení LED</t>
  </si>
  <si>
    <t>7590720200</t>
  </si>
  <si>
    <t>Součásti světelných návěstidel Pás označovací velký - plast bílá - červená (CV012449006)</t>
  </si>
  <si>
    <t>817248869</t>
  </si>
  <si>
    <t>7592010102</t>
  </si>
  <si>
    <t>Kolové senzory a snímače počítačů náprav Snímač průjezdu kola RSR 180 (5 m kabel)</t>
  </si>
  <si>
    <t>1986421601</t>
  </si>
  <si>
    <t>7592010142</t>
  </si>
  <si>
    <t>Kolové senzory a snímače počítačů náprav Neoprénová ochr. hadice 4,8 m</t>
  </si>
  <si>
    <t>-138598825</t>
  </si>
  <si>
    <t>7592010152</t>
  </si>
  <si>
    <t>Kolové senzory a snímače počítačů náprav Montážní sada neoprénové ochr.hadice</t>
  </si>
  <si>
    <t>1247591878</t>
  </si>
  <si>
    <t>7592010166</t>
  </si>
  <si>
    <t>Kolové senzory a snímače počítačů náprav Upevňovací souprava SK140</t>
  </si>
  <si>
    <t>1954812426</t>
  </si>
  <si>
    <t>7592010176</t>
  </si>
  <si>
    <t>Kolové senzory a snímače počítačů náprav Matice samojistná FS M10</t>
  </si>
  <si>
    <t>1522544276</t>
  </si>
  <si>
    <t>7592010178</t>
  </si>
  <si>
    <t>Kolové senzory a snímače počítačů náprav Matice samojistná FS M12</t>
  </si>
  <si>
    <t>-2145710426</t>
  </si>
  <si>
    <t>7592010186</t>
  </si>
  <si>
    <t>Kolové senzory a snímače počítačů náprav Přepěťová ochrana EPO</t>
  </si>
  <si>
    <t>-19266836</t>
  </si>
  <si>
    <t xml:space="preserve">Kolové senzory a snímače počítačů náprav Přepěťová ochrana </t>
  </si>
  <si>
    <t>7594300662</t>
  </si>
  <si>
    <t>Počítače náprav Vnitřní prvky PN PNS-03 Přepěťová ochrana  ST00 233</t>
  </si>
  <si>
    <t>-113337192</t>
  </si>
  <si>
    <t>7595600003R</t>
  </si>
  <si>
    <t>-1394248901</t>
  </si>
  <si>
    <t>Prvek bezpečného datového přenosu elektronického stavědla</t>
  </si>
  <si>
    <t>7590120180R</t>
  </si>
  <si>
    <t>-166097666</t>
  </si>
  <si>
    <t>Venkovní skříň určena pro montáž v kolejišti, do skříně NDC01  max. 24 OC</t>
  </si>
  <si>
    <t>7592500002R</t>
  </si>
  <si>
    <t>Diagnostická zařízení Skříň základní výstroje 19'' pro zařízení DOZ, nebo diagnostické zařízení, osazená napájecí soustavou 230V.</t>
  </si>
  <si>
    <t>1476803719</t>
  </si>
  <si>
    <t>Diagnostická zařízení Skříň základní výstroje 19'' pro zařízení DOZ vystrojená</t>
  </si>
  <si>
    <t>7592500510R</t>
  </si>
  <si>
    <t>173480429</t>
  </si>
  <si>
    <t>Nábytek pro JOP a servisní pracoviště . stoly pevné pro jedno pracoviště</t>
  </si>
  <si>
    <t>7592500361R</t>
  </si>
  <si>
    <t>1736716059</t>
  </si>
  <si>
    <t>ZAŘÍZENÍ BEZPEČNÉ KOMUNIKACE MEZI ZABEZPEČOVACÍMI ZAŘÍZENÍMI (32 PERIFERIÍ) - DODÁVKA</t>
  </si>
  <si>
    <t>7592500445R</t>
  </si>
  <si>
    <t>-748148283</t>
  </si>
  <si>
    <t>SW pracoviště dispečera DOZ</t>
  </si>
  <si>
    <t>49</t>
  </si>
  <si>
    <t>741122621R</t>
  </si>
  <si>
    <t>Montáž kabel Cu plný kulatý žíla 4x1,5 až 4 mm2 uložený pevně (např. CYKY)</t>
  </si>
  <si>
    <t>-167400714</t>
  </si>
  <si>
    <t>Montáž kabelů měděných bez ukončení uložených pevně plných kulatých nebo bezhalogenových (např. CYKY) počtu a průřezu žil 4x1,5 až 4 mm2</t>
  </si>
  <si>
    <t>7491455017</t>
  </si>
  <si>
    <t>Montáž plechových pozinkovaných kabelových žlabů (včetně příslušenství) šířky 250-500/100 mm včetně víka a nosníků</t>
  </si>
  <si>
    <t>-310449203</t>
  </si>
  <si>
    <t>Montáž plechových pozinkovaných kabelových žlabů (včetně příslušenství) šířky 250-500/100 mm včetně víka a nosníků - včetně rozměření, usazení, vyvážení, upevnění a elektrické pospojování</t>
  </si>
  <si>
    <t>7590125040</t>
  </si>
  <si>
    <t>Montáž skříně oceloplechové venkovní</t>
  </si>
  <si>
    <t>-1796194574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</si>
  <si>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</si>
  <si>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7590147040</t>
  </si>
  <si>
    <t>Demontáž závěru kabelového zabezpečovacího na zemní podpěru UKM 12</t>
  </si>
  <si>
    <t>-1682533914</t>
  </si>
  <si>
    <t>Demontáž závěru kabelového zabezpečovacího na zemní podpěru kabelový závěru ASE</t>
  </si>
  <si>
    <t>7590155040</t>
  </si>
  <si>
    <t>Montáž pasivní ochrany pro omezení atmosférických vlivů u neelektrizovaných tratí jednoduché včetně uzemnění</t>
  </si>
  <si>
    <t>1855952133</t>
  </si>
  <si>
    <t>7590525230</t>
  </si>
  <si>
    <t>Montáž kabelu návěstního volně uloženého s jádrem 1 mm Cu TCEKEZE, TCEKFE, TCEKPFLEY, TCEKPFLEZE do 7 P</t>
  </si>
  <si>
    <t>-2077916284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</si>
  <si>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</si>
  <si>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7590545070</t>
  </si>
  <si>
    <t>Montáž ukončení kabelu CYKY 4x10 ve stojanu závor nebo rozvaděči</t>
  </si>
  <si>
    <t>531316213</t>
  </si>
  <si>
    <t>Montáž ukončení kabelu CYKY 4x10 ve stojanu závor nebo rozvaděči - zatažení kabelu a jeho upevnění, odstranění pláště, rozpletení, odizolování žil, prozvonění a zapojení na svorkovnici</t>
  </si>
  <si>
    <t>7590555090</t>
  </si>
  <si>
    <t>Montáž formy pro kabel TCEKY, TCEKE pro vnitřní část RZZ na kabelu 6 P 1,0 a 7 P 1,0</t>
  </si>
  <si>
    <t>35060415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</si>
  <si>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</si>
  <si>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7590555132</t>
  </si>
  <si>
    <t>Montáž forma pro kabely TCEKPFLE, TCEKPFLEY, TCEKPFLEZE, TCEKPFLEZY do 3 P 1,0</t>
  </si>
  <si>
    <t>1293178539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</si>
  <si>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</si>
  <si>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7590555134</t>
  </si>
  <si>
    <t>Montáž forma pro kabely TCEKPFLE, TCEKPFLEY, TCEKPFLEZE, TCEKPFLEZY do 4 P 1,0</t>
  </si>
  <si>
    <t>-1728188512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</si>
  <si>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</si>
  <si>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7590617030</t>
  </si>
  <si>
    <t>Demontáž desky kolejové</t>
  </si>
  <si>
    <t>657092096</t>
  </si>
  <si>
    <t>Demontáž desky kolejové - včetně odpojení kabelů</t>
  </si>
  <si>
    <t>7590625030</t>
  </si>
  <si>
    <t>Montáž jednotného obslužného pracoviště (JOP) nezálohovaného</t>
  </si>
  <si>
    <t>95909418</t>
  </si>
  <si>
    <t>Montáž jednotného obslužného pracoviště (JOP) nezálohovaného - montáž stolů pro umístění počítačového vybavení kanceláře, montáž výpočetní techniky, včetně propojovacích vedení a dvou monitorů</t>
  </si>
  <si>
    <t>7590715032</t>
  </si>
  <si>
    <t>Montáž světelného návěstidla jednostranného stožárového se 2 svítilnami</t>
  </si>
  <si>
    <t>952621965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</si>
  <si>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</si>
  <si>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7590725021R</t>
  </si>
  <si>
    <t>1991144730</t>
  </si>
  <si>
    <t>Převodní jednotka datových povelů na svícení LED - MONTÁŽ</t>
  </si>
  <si>
    <t>7590725040</t>
  </si>
  <si>
    <t>Montáž doplňujících součástí ke světelnému návěstidlu označovacího pásu velkého</t>
  </si>
  <si>
    <t>-2037241337</t>
  </si>
  <si>
    <t>7591505020</t>
  </si>
  <si>
    <t>Pronájem přechodného dopravního značení při vypnutí přejezdového zabezpečovacího zařízení za 1 týden základní sestavy</t>
  </si>
  <si>
    <t>-1781147050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</si>
  <si>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</si>
  <si>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7591505030</t>
  </si>
  <si>
    <t>Osazení přechodného dopravního značení při vypnutí přejezdového zabezpečovacího zařízení základní sestavy</t>
  </si>
  <si>
    <t>1638753045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</si>
  <si>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</si>
  <si>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7592005050</t>
  </si>
  <si>
    <t>Montáž počítacího bodu (senzoru) RSR 180</t>
  </si>
  <si>
    <t>1997183771</t>
  </si>
  <si>
    <t>Montáž počítacího bodu (senzoru) RSR 180 - uložení a připevnění na určené místo, seřízení polohy, přezkoušení</t>
  </si>
  <si>
    <t>44</t>
  </si>
  <si>
    <t>7592007076</t>
  </si>
  <si>
    <t>Demontáž počítacího bodu počítače náprav ALCATEL SK30</t>
  </si>
  <si>
    <t>-203328095</t>
  </si>
  <si>
    <t>7593315216</t>
  </si>
  <si>
    <t>Montáž skříně DOZ/DIAG pro diagnostiku</t>
  </si>
  <si>
    <t>1518620827</t>
  </si>
  <si>
    <t>Montáž skříně DOZ - usazení skříně na místě určení, zapojení</t>
  </si>
  <si>
    <t>46</t>
  </si>
  <si>
    <t>7593337160</t>
  </si>
  <si>
    <t>Demontáž souboru KAV, FID, ASE</t>
  </si>
  <si>
    <t>-533825510</t>
  </si>
  <si>
    <t>47</t>
  </si>
  <si>
    <t>7593505150</t>
  </si>
  <si>
    <t>Pokládka výstražné fólie do výkopu</t>
  </si>
  <si>
    <t>1735797895</t>
  </si>
  <si>
    <t>48</t>
  </si>
  <si>
    <t>7593505270</t>
  </si>
  <si>
    <t>Montáž kabelového označníku Ball Marker</t>
  </si>
  <si>
    <t>216478526</t>
  </si>
  <si>
    <t>Montáž kabelového označníku Ball Marker - upevnění kabelového označníku na plášť kabelu upevňovacími prvky</t>
  </si>
  <si>
    <t>50</t>
  </si>
  <si>
    <t>7594303020</t>
  </si>
  <si>
    <t>Oprava počítače náprav přepěťové ochrany EPO</t>
  </si>
  <si>
    <t>1135336093</t>
  </si>
  <si>
    <t xml:space="preserve">Oprava počítače náprav přepěťové ochrany </t>
  </si>
  <si>
    <t>51</t>
  </si>
  <si>
    <t>7594305015</t>
  </si>
  <si>
    <t>Montáž součástí počítače náprav neoprénové ochranné hadice se soupravou pro upevnění k pražci</t>
  </si>
  <si>
    <t>2013690364</t>
  </si>
  <si>
    <t>52</t>
  </si>
  <si>
    <t>7594305020</t>
  </si>
  <si>
    <t>Montáž součástí počítače náprav bleskojistkové svorkovnice</t>
  </si>
  <si>
    <t>1113638056</t>
  </si>
  <si>
    <t>53</t>
  </si>
  <si>
    <t>7594305040</t>
  </si>
  <si>
    <t>Montáž součástí počítače náprav upevňovací kolejnicové čelisti SK 140</t>
  </si>
  <si>
    <t>-218440221</t>
  </si>
  <si>
    <t>54</t>
  </si>
  <si>
    <t>7598095075</t>
  </si>
  <si>
    <t>Přezkoušení a regulace proudokruhu světelných návěstidel</t>
  </si>
  <si>
    <t>71231308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</si>
  <si>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</si>
  <si>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55</t>
  </si>
  <si>
    <t>7598095085</t>
  </si>
  <si>
    <t>Přezkoušení a regulace senzoru počítacího bodu</t>
  </si>
  <si>
    <t>312760366</t>
  </si>
  <si>
    <t>Přezkoušení a regulace senzoru počítacího bodu - kontrola (nastavení) mechanických parametrů polohy, regulace napájení, kalibrace, kontrola funkce a započítávání, kontrola indikace</t>
  </si>
  <si>
    <t>56</t>
  </si>
  <si>
    <t>7598095090</t>
  </si>
  <si>
    <t>Přezkoušení a regulace počítače náprav včetně vyhotovení protokolu za 1 úsek</t>
  </si>
  <si>
    <t>1156992151</t>
  </si>
  <si>
    <t>Přezkoušení a regulace počítače náprav včetně vyhotovení protokolu za 1 úsek - provedení příslušných měření, nastavení zařízení, přezkoušení funkce a vyhotovení protokolu</t>
  </si>
  <si>
    <t>57</t>
  </si>
  <si>
    <t>7598095550</t>
  </si>
  <si>
    <t>Vyhotovení protokolu UTZ pro PZZ bez závor jedna kolej</t>
  </si>
  <si>
    <t>-1419901531</t>
  </si>
  <si>
    <t>Vyhotovení protokolu UTZ pro PZZ bez závor jedna kolej - vykonání prohlídky a zkoušky včetně vyhotovení protokolu podle vyhl. 100/1995 Sb.</t>
  </si>
  <si>
    <t>58</t>
  </si>
  <si>
    <t>7598095575</t>
  </si>
  <si>
    <t>Vyhotovení protokolu UTZ pro TZZ AH bez hradla pro jednu kolej</t>
  </si>
  <si>
    <t>453569675</t>
  </si>
  <si>
    <t>Vyhotovení protokolu UTZ pro TZZ AH bez hradla pro jednu kolej - vykonání prohlídky a zkoušky včetně vyhotovení protokolu podle vyhl. 100/1995 Sb.</t>
  </si>
  <si>
    <t>59</t>
  </si>
  <si>
    <t>7598095635</t>
  </si>
  <si>
    <t>Vyhotovení revizní zprávy PZZ</t>
  </si>
  <si>
    <t>-98074908</t>
  </si>
  <si>
    <t>Vyhotovení revizní zprávy PZZ - vykonání prohlídky a zkoušky pro napájení elektrického zařízení včetně vyhotovení revizní zprávy podle vyhl. 100/1995 Sb. a norem ČSN</t>
  </si>
  <si>
    <t>60</t>
  </si>
  <si>
    <t>7598095640</t>
  </si>
  <si>
    <t>Vyhotovení revizní zprávy centralizovaného TZZ</t>
  </si>
  <si>
    <t>-2006676288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</si>
  <si>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</si>
  <si>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46-M</t>
  </si>
  <si>
    <t>Zemní práce při extr.mont.pracích</t>
  </si>
  <si>
    <t>61</t>
  </si>
  <si>
    <t>75B877R</t>
  </si>
  <si>
    <t>64</t>
  </si>
  <si>
    <t>414626844</t>
  </si>
  <si>
    <t>Zařízení bezpečné komunikace mezi zabezpečovacími zařízeními (32 PERIFERIÍ) - MONTÁŽ</t>
  </si>
  <si>
    <t>62</t>
  </si>
  <si>
    <t>75B977R</t>
  </si>
  <si>
    <t>SW pracoviště dispečera DOZ - montáž</t>
  </si>
  <si>
    <t>-1277564525</t>
  </si>
  <si>
    <t xml:space="preserve">SW Ppracoviště dispečera DOZ </t>
  </si>
  <si>
    <t>63</t>
  </si>
  <si>
    <t>7592810920</t>
  </si>
  <si>
    <t>Reléový stojan SZZ nevystrojený univerzální - kategorie SZZ dle TNŽ 34 2620:2002: SZZ 1., 2.nebo 3.kategorie</t>
  </si>
  <si>
    <t>komplet</t>
  </si>
  <si>
    <t>256</t>
  </si>
  <si>
    <t>305471287</t>
  </si>
  <si>
    <t>Reléový stojan SZZ úpravy stojanu</t>
  </si>
  <si>
    <t>Poznámka k položce:_x000D_
1ks SÚ Choceň+3ks PZZ+1ks SÚ VM</t>
  </si>
  <si>
    <t>SO01 - Zemní práce</t>
  </si>
  <si>
    <t xml:space="preserve">    1 - Zemní práce</t>
  </si>
  <si>
    <t xml:space="preserve">      742 - Elektroinstalace - slaboproud</t>
  </si>
  <si>
    <t>34575495</t>
  </si>
  <si>
    <t>žlab kabelový pozinkovaný 2m/ks 100X250</t>
  </si>
  <si>
    <t>-1047986746</t>
  </si>
  <si>
    <t>34575138</t>
  </si>
  <si>
    <t>žlab kabelový s víkem PVC (120x100)</t>
  </si>
  <si>
    <t>-70062329</t>
  </si>
  <si>
    <t>174151101</t>
  </si>
  <si>
    <t>Zásyp jam, šachet rýh nebo kolem objektů sypaninou se zhutněním</t>
  </si>
  <si>
    <t>CS ÚRS 2022 02</t>
  </si>
  <si>
    <t>1743637424</t>
  </si>
  <si>
    <t>Zásyp sypaninou z jakékoliv horniny strojně s uložením výkopku ve vrstvách se zhutněním jam, šachet, rýh nebo kolem objektů v těchto vykopávkách</t>
  </si>
  <si>
    <t>Online PSC</t>
  </si>
  <si>
    <t>https://podminky.urs.cz/item/CS_URS_2022_02/174151101</t>
  </si>
  <si>
    <t>460141113</t>
  </si>
  <si>
    <t>Hloubení nezapažených jam při elektromontážích strojně v hornině tř II skupiny 4</t>
  </si>
  <si>
    <t>-1410825380</t>
  </si>
  <si>
    <t>Hloubení nezapažených jam strojně včetně urovnáním dna s přemístěním výkopku do vzdálenosti 3 m od okraje jámy nebo s naložením na dopravní prostředek v hornině třídy těžitelnosti II skupiny 4</t>
  </si>
  <si>
    <t>460171183</t>
  </si>
  <si>
    <t>Hloubení kabelových nezapažených rýh strojně š 35 cm hl 90 cm v hornině tř II skupiny 4</t>
  </si>
  <si>
    <t>1541997551</t>
  </si>
  <si>
    <t>Hloubení nezapažených kabelových rýh strojně včetně urovnání dna s přemístěním výkopku do vzdálenosti 3 m od okraje jámy nebo s naložením na dopravní prostředek šířky 35 cm hloubky 90 cm v hornině třídy těžitelnosti II skupiny 4</t>
  </si>
  <si>
    <t>460171353</t>
  </si>
  <si>
    <t>Hloubení kabelových nezapažených rýh strojně š 50 cm hl 150 cm v hornině tř II skupiny 4</t>
  </si>
  <si>
    <t>144275467</t>
  </si>
  <si>
    <t>Hloubení nezapažených kabelových rýh strojně včetně urovnání dna s přemístěním výkopku do vzdálenosti 3 m od okraje jámy nebo s naložením na dopravní prostředek šířky 50 cm hloubky 150 cm v hornině třídy těžitelnosti II skupiny 4</t>
  </si>
  <si>
    <t>https://podminky.urs.cz/item/CS_URS_2022_02/460171353</t>
  </si>
  <si>
    <t>460661111</t>
  </si>
  <si>
    <t>Kabelové lože z písku pro kabely nn bez zakrytí š lože do 35 cm</t>
  </si>
  <si>
    <t>79220277</t>
  </si>
  <si>
    <t>Kabelové lože z písku včetně podsypu, zhutnění a urovnání povrchu pro kabely nn bez zakrytí, šířky do 35 cm</t>
  </si>
  <si>
    <t>460752112</t>
  </si>
  <si>
    <t>Osazení kabelových kanálů do rýhy ze žlabů plastových šířky přes 10 do 20 cm</t>
  </si>
  <si>
    <t>-1547560513</t>
  </si>
  <si>
    <t>Osazení kabelových kanálů včetně utěsnění, vyspárování a zakrytí víkem ze žlabů plastových do rýhy, bez výkopových prací vnější šířky přes 10 do 20 cm</t>
  </si>
  <si>
    <t>742</t>
  </si>
  <si>
    <t>Elektroinstalace - slaboproud</t>
  </si>
  <si>
    <t>742121001</t>
  </si>
  <si>
    <t>Montáž kabelů sdělovacích pro vnitřní rozvody do 15 žil</t>
  </si>
  <si>
    <t>570781356</t>
  </si>
  <si>
    <t>Montáž kabelů sdělovacích pro vnitřní rozvody počtu žil do 15</t>
  </si>
  <si>
    <t>VON - VRN</t>
  </si>
  <si>
    <t>VRN - Vedlejší rozpočtové náklady</t>
  </si>
  <si>
    <t xml:space="preserve">    VRN4 - Inženýrská činnost</t>
  </si>
  <si>
    <t>Vedlejší rozpočtové náklady</t>
  </si>
  <si>
    <t>023101011</t>
  </si>
  <si>
    <t>Projektové práce Projektové práce v rozsahu ZRN (vyjma dále jmenované práce) přes 1 do 3 mil. Kč</t>
  </si>
  <si>
    <t>%</t>
  </si>
  <si>
    <t>-664550799</t>
  </si>
  <si>
    <t>VRN4</t>
  </si>
  <si>
    <t>Inženýrská činnost</t>
  </si>
  <si>
    <t>042002000</t>
  </si>
  <si>
    <t>Posudky - Posudky - Hodnocení bezpečnosti zařízení před uvedením do provozu.</t>
  </si>
  <si>
    <t>hod</t>
  </si>
  <si>
    <t>1024</t>
  </si>
  <si>
    <t>1265094767</t>
  </si>
  <si>
    <t>Posudky - Hodnocení bezpečnosti zařízení před uvedením do provozu.</t>
  </si>
  <si>
    <t>045002000</t>
  </si>
  <si>
    <t>Kompletační a koordinační činnost</t>
  </si>
  <si>
    <t>145065801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</si>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</sst>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460171353" TargetMode="External"/><Relationship Id="rId1" Type="http://schemas.openxmlformats.org/officeDocument/2006/relationships/hyperlink" Target="https://podminky.urs.cz/item/CS_URS_2022_02/1741511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7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5" t="s">
        <v>6</v>
      </c>
      <c r="BT2" s="15" t="s">
        <v>7</v>
      </c>
    </row>
    <row r="3" spans="1:74" s="1" customFormat="1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11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0"/>
      <c r="AQ5" s="20"/>
      <c r="AR5" s="18"/>
      <c r="BE5" s="308" t="s">
        <v>15</v>
      </c>
      <c r="BS5" s="15" t="s">
        <v>6</v>
      </c>
    </row>
    <row r="6" spans="1:74" s="1" customFormat="1" ht="37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13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0"/>
      <c r="AQ6" s="20"/>
      <c r="AR6" s="18"/>
      <c r="BE6" s="30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9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09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9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09"/>
      <c r="BS10" s="15" t="s">
        <v>6</v>
      </c>
    </row>
    <row r="11" spans="1:74" s="1" customFormat="1" ht="18.5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09"/>
      <c r="BS11" s="15" t="s">
        <v>6</v>
      </c>
    </row>
    <row r="12" spans="1:74" s="1" customFormat="1" ht="7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9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09"/>
      <c r="BS13" s="15" t="s">
        <v>6</v>
      </c>
    </row>
    <row r="14" spans="1:74" ht="12.5">
      <c r="B14" s="19"/>
      <c r="C14" s="20"/>
      <c r="D14" s="20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09"/>
      <c r="BS14" s="15" t="s">
        <v>6</v>
      </c>
    </row>
    <row r="15" spans="1:74" s="1" customFormat="1" ht="7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9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09"/>
      <c r="BS16" s="15" t="s">
        <v>4</v>
      </c>
    </row>
    <row r="17" spans="1:71" s="1" customFormat="1" ht="18.5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09"/>
      <c r="BS17" s="15" t="s">
        <v>33</v>
      </c>
    </row>
    <row r="18" spans="1:71" s="1" customFormat="1" ht="7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9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09"/>
      <c r="BS19" s="15" t="s">
        <v>6</v>
      </c>
    </row>
    <row r="20" spans="1:71" s="1" customFormat="1" ht="18.5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09"/>
      <c r="BS20" s="15" t="s">
        <v>33</v>
      </c>
    </row>
    <row r="21" spans="1:71" s="1" customFormat="1" ht="7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9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9"/>
    </row>
    <row r="23" spans="1:71" s="1" customFormat="1" ht="47.25" customHeight="1">
      <c r="B23" s="19"/>
      <c r="C23" s="20"/>
      <c r="D23" s="20"/>
      <c r="E23" s="316" t="s">
        <v>37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0"/>
      <c r="AP23" s="20"/>
      <c r="AQ23" s="20"/>
      <c r="AR23" s="18"/>
      <c r="BE23" s="309"/>
    </row>
    <row r="24" spans="1:71" s="1" customFormat="1" ht="7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9"/>
    </row>
    <row r="25" spans="1:71" s="1" customFormat="1" ht="7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9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ROUND(AG54,2)</f>
        <v>0</v>
      </c>
      <c r="AL26" s="318"/>
      <c r="AM26" s="318"/>
      <c r="AN26" s="318"/>
      <c r="AO26" s="318"/>
      <c r="AP26" s="34"/>
      <c r="AQ26" s="34"/>
      <c r="AR26" s="37"/>
      <c r="BE26" s="309"/>
    </row>
    <row r="27" spans="1:71" s="2" customFormat="1" ht="7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9"/>
    </row>
    <row r="28" spans="1:71" s="2" customFormat="1" ht="12.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19" t="s">
        <v>39</v>
      </c>
      <c r="M28" s="319"/>
      <c r="N28" s="319"/>
      <c r="O28" s="319"/>
      <c r="P28" s="319"/>
      <c r="Q28" s="34"/>
      <c r="R28" s="34"/>
      <c r="S28" s="34"/>
      <c r="T28" s="34"/>
      <c r="U28" s="34"/>
      <c r="V28" s="34"/>
      <c r="W28" s="319" t="s">
        <v>40</v>
      </c>
      <c r="X28" s="319"/>
      <c r="Y28" s="319"/>
      <c r="Z28" s="319"/>
      <c r="AA28" s="319"/>
      <c r="AB28" s="319"/>
      <c r="AC28" s="319"/>
      <c r="AD28" s="319"/>
      <c r="AE28" s="319"/>
      <c r="AF28" s="34"/>
      <c r="AG28" s="34"/>
      <c r="AH28" s="34"/>
      <c r="AI28" s="34"/>
      <c r="AJ28" s="34"/>
      <c r="AK28" s="319" t="s">
        <v>41</v>
      </c>
      <c r="AL28" s="319"/>
      <c r="AM28" s="319"/>
      <c r="AN28" s="319"/>
      <c r="AO28" s="319"/>
      <c r="AP28" s="34"/>
      <c r="AQ28" s="34"/>
      <c r="AR28" s="37"/>
      <c r="BE28" s="309"/>
    </row>
    <row r="29" spans="1:71" s="3" customFormat="1" ht="14.4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22">
        <v>0.21</v>
      </c>
      <c r="M29" s="321"/>
      <c r="N29" s="321"/>
      <c r="O29" s="321"/>
      <c r="P29" s="321"/>
      <c r="Q29" s="39"/>
      <c r="R29" s="39"/>
      <c r="S29" s="39"/>
      <c r="T29" s="39"/>
      <c r="U29" s="39"/>
      <c r="V29" s="39"/>
      <c r="W29" s="320">
        <f>ROUND(AZ54, 2)</f>
        <v>0</v>
      </c>
      <c r="X29" s="321"/>
      <c r="Y29" s="321"/>
      <c r="Z29" s="321"/>
      <c r="AA29" s="321"/>
      <c r="AB29" s="321"/>
      <c r="AC29" s="321"/>
      <c r="AD29" s="321"/>
      <c r="AE29" s="321"/>
      <c r="AF29" s="39"/>
      <c r="AG29" s="39"/>
      <c r="AH29" s="39"/>
      <c r="AI29" s="39"/>
      <c r="AJ29" s="39"/>
      <c r="AK29" s="320">
        <f>ROUND(AV54, 2)</f>
        <v>0</v>
      </c>
      <c r="AL29" s="321"/>
      <c r="AM29" s="321"/>
      <c r="AN29" s="321"/>
      <c r="AO29" s="321"/>
      <c r="AP29" s="39"/>
      <c r="AQ29" s="39"/>
      <c r="AR29" s="40"/>
      <c r="BE29" s="310"/>
    </row>
    <row r="30" spans="1:71" s="3" customFormat="1" ht="14.4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22">
        <v>0.15</v>
      </c>
      <c r="M30" s="321"/>
      <c r="N30" s="321"/>
      <c r="O30" s="321"/>
      <c r="P30" s="321"/>
      <c r="Q30" s="39"/>
      <c r="R30" s="39"/>
      <c r="S30" s="39"/>
      <c r="T30" s="39"/>
      <c r="U30" s="39"/>
      <c r="V30" s="39"/>
      <c r="W30" s="320">
        <f>ROUND(BA54, 2)</f>
        <v>0</v>
      </c>
      <c r="X30" s="321"/>
      <c r="Y30" s="321"/>
      <c r="Z30" s="321"/>
      <c r="AA30" s="321"/>
      <c r="AB30" s="321"/>
      <c r="AC30" s="321"/>
      <c r="AD30" s="321"/>
      <c r="AE30" s="321"/>
      <c r="AF30" s="39"/>
      <c r="AG30" s="39"/>
      <c r="AH30" s="39"/>
      <c r="AI30" s="39"/>
      <c r="AJ30" s="39"/>
      <c r="AK30" s="320">
        <f>ROUND(AW54, 2)</f>
        <v>0</v>
      </c>
      <c r="AL30" s="321"/>
      <c r="AM30" s="321"/>
      <c r="AN30" s="321"/>
      <c r="AO30" s="321"/>
      <c r="AP30" s="39"/>
      <c r="AQ30" s="39"/>
      <c r="AR30" s="40"/>
      <c r="BE30" s="310"/>
    </row>
    <row r="31" spans="1:71" s="3" customFormat="1" ht="14.4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22">
        <v>0.21</v>
      </c>
      <c r="M31" s="321"/>
      <c r="N31" s="321"/>
      <c r="O31" s="321"/>
      <c r="P31" s="321"/>
      <c r="Q31" s="39"/>
      <c r="R31" s="39"/>
      <c r="S31" s="39"/>
      <c r="T31" s="39"/>
      <c r="U31" s="39"/>
      <c r="V31" s="39"/>
      <c r="W31" s="320">
        <f>ROUND(BB54, 2)</f>
        <v>0</v>
      </c>
      <c r="X31" s="321"/>
      <c r="Y31" s="321"/>
      <c r="Z31" s="321"/>
      <c r="AA31" s="321"/>
      <c r="AB31" s="321"/>
      <c r="AC31" s="321"/>
      <c r="AD31" s="321"/>
      <c r="AE31" s="321"/>
      <c r="AF31" s="39"/>
      <c r="AG31" s="39"/>
      <c r="AH31" s="39"/>
      <c r="AI31" s="39"/>
      <c r="AJ31" s="39"/>
      <c r="AK31" s="320">
        <v>0</v>
      </c>
      <c r="AL31" s="321"/>
      <c r="AM31" s="321"/>
      <c r="AN31" s="321"/>
      <c r="AO31" s="321"/>
      <c r="AP31" s="39"/>
      <c r="AQ31" s="39"/>
      <c r="AR31" s="40"/>
      <c r="BE31" s="310"/>
    </row>
    <row r="32" spans="1:71" s="3" customFormat="1" ht="14.4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22">
        <v>0.15</v>
      </c>
      <c r="M32" s="321"/>
      <c r="N32" s="321"/>
      <c r="O32" s="321"/>
      <c r="P32" s="321"/>
      <c r="Q32" s="39"/>
      <c r="R32" s="39"/>
      <c r="S32" s="39"/>
      <c r="T32" s="39"/>
      <c r="U32" s="39"/>
      <c r="V32" s="39"/>
      <c r="W32" s="320">
        <f>ROUND(BC54, 2)</f>
        <v>0</v>
      </c>
      <c r="X32" s="321"/>
      <c r="Y32" s="321"/>
      <c r="Z32" s="321"/>
      <c r="AA32" s="321"/>
      <c r="AB32" s="321"/>
      <c r="AC32" s="321"/>
      <c r="AD32" s="321"/>
      <c r="AE32" s="321"/>
      <c r="AF32" s="39"/>
      <c r="AG32" s="39"/>
      <c r="AH32" s="39"/>
      <c r="AI32" s="39"/>
      <c r="AJ32" s="39"/>
      <c r="AK32" s="320">
        <v>0</v>
      </c>
      <c r="AL32" s="321"/>
      <c r="AM32" s="321"/>
      <c r="AN32" s="321"/>
      <c r="AO32" s="321"/>
      <c r="AP32" s="39"/>
      <c r="AQ32" s="39"/>
      <c r="AR32" s="40"/>
      <c r="BE32" s="310"/>
    </row>
    <row r="33" spans="1:57" s="3" customFormat="1" ht="14.4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22">
        <v>0</v>
      </c>
      <c r="M33" s="321"/>
      <c r="N33" s="321"/>
      <c r="O33" s="321"/>
      <c r="P33" s="321"/>
      <c r="Q33" s="39"/>
      <c r="R33" s="39"/>
      <c r="S33" s="39"/>
      <c r="T33" s="39"/>
      <c r="U33" s="39"/>
      <c r="V33" s="39"/>
      <c r="W33" s="320">
        <f>ROUND(BD54, 2)</f>
        <v>0</v>
      </c>
      <c r="X33" s="321"/>
      <c r="Y33" s="321"/>
      <c r="Z33" s="321"/>
      <c r="AA33" s="321"/>
      <c r="AB33" s="321"/>
      <c r="AC33" s="321"/>
      <c r="AD33" s="321"/>
      <c r="AE33" s="321"/>
      <c r="AF33" s="39"/>
      <c r="AG33" s="39"/>
      <c r="AH33" s="39"/>
      <c r="AI33" s="39"/>
      <c r="AJ33" s="39"/>
      <c r="AK33" s="320">
        <v>0</v>
      </c>
      <c r="AL33" s="321"/>
      <c r="AM33" s="321"/>
      <c r="AN33" s="321"/>
      <c r="AO33" s="321"/>
      <c r="AP33" s="39"/>
      <c r="AQ33" s="39"/>
      <c r="AR33" s="40"/>
    </row>
    <row r="34" spans="1:57" s="2" customFormat="1" ht="7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26" t="s">
        <v>50</v>
      </c>
      <c r="Y35" s="324"/>
      <c r="Z35" s="324"/>
      <c r="AA35" s="324"/>
      <c r="AB35" s="324"/>
      <c r="AC35" s="43"/>
      <c r="AD35" s="43"/>
      <c r="AE35" s="43"/>
      <c r="AF35" s="43"/>
      <c r="AG35" s="43"/>
      <c r="AH35" s="43"/>
      <c r="AI35" s="43"/>
      <c r="AJ35" s="43"/>
      <c r="AK35" s="323">
        <f>SUM(AK26:AK33)</f>
        <v>0</v>
      </c>
      <c r="AL35" s="324"/>
      <c r="AM35" s="324"/>
      <c r="AN35" s="324"/>
      <c r="AO35" s="325"/>
      <c r="AP35" s="41"/>
      <c r="AQ35" s="41"/>
      <c r="AR35" s="37"/>
      <c r="BE35" s="32"/>
    </row>
    <row r="36" spans="1:57" s="2" customFormat="1" ht="7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7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7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7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64022xxxx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7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8" t="str">
        <f>K6</f>
        <v>Oprava datového kabelu v úseku Choceň - Vysoké Mýto</v>
      </c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P45" s="54"/>
      <c r="AQ45" s="54"/>
      <c r="AR45" s="55"/>
    </row>
    <row r="46" spans="1:57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TÚ Choceň - Vysoké Mýto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0" t="str">
        <f>IF(AN8= "","",AN8)</f>
        <v>16. 9. 2022</v>
      </c>
      <c r="AN47" s="290"/>
      <c r="AO47" s="34"/>
      <c r="AP47" s="34"/>
      <c r="AQ47" s="34"/>
      <c r="AR47" s="37"/>
      <c r="BE47" s="32"/>
    </row>
    <row r="48" spans="1:57" s="2" customFormat="1" ht="7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15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SŽ - OŘ HKR SSZT Pardubice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291" t="str">
        <f>IF(E17="","",E17)</f>
        <v xml:space="preserve"> </v>
      </c>
      <c r="AN49" s="292"/>
      <c r="AO49" s="292"/>
      <c r="AP49" s="292"/>
      <c r="AQ49" s="34"/>
      <c r="AR49" s="37"/>
      <c r="AS49" s="293" t="s">
        <v>52</v>
      </c>
      <c r="AT49" s="29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15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291" t="str">
        <f>IF(E20="","",E20)</f>
        <v>Slezák Jiří</v>
      </c>
      <c r="AN50" s="292"/>
      <c r="AO50" s="292"/>
      <c r="AP50" s="292"/>
      <c r="AQ50" s="34"/>
      <c r="AR50" s="37"/>
      <c r="AS50" s="295"/>
      <c r="AT50" s="29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7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7"/>
      <c r="AT51" s="29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9" t="s">
        <v>53</v>
      </c>
      <c r="D52" s="300"/>
      <c r="E52" s="300"/>
      <c r="F52" s="300"/>
      <c r="G52" s="300"/>
      <c r="H52" s="64"/>
      <c r="I52" s="302" t="s">
        <v>54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1" t="s">
        <v>55</v>
      </c>
      <c r="AH52" s="300"/>
      <c r="AI52" s="300"/>
      <c r="AJ52" s="300"/>
      <c r="AK52" s="300"/>
      <c r="AL52" s="300"/>
      <c r="AM52" s="300"/>
      <c r="AN52" s="302" t="s">
        <v>56</v>
      </c>
      <c r="AO52" s="300"/>
      <c r="AP52" s="300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7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6">
        <f>ROUND(SUM(AG55:AG58),2)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86"/>
      <c r="D55" s="303" t="s">
        <v>77</v>
      </c>
      <c r="E55" s="303"/>
      <c r="F55" s="303"/>
      <c r="G55" s="303"/>
      <c r="H55" s="303"/>
      <c r="I55" s="87"/>
      <c r="J55" s="303" t="s">
        <v>78</v>
      </c>
      <c r="K55" s="303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303"/>
      <c r="X55" s="303"/>
      <c r="Y55" s="303"/>
      <c r="Z55" s="303"/>
      <c r="AA55" s="303"/>
      <c r="AB55" s="303"/>
      <c r="AC55" s="303"/>
      <c r="AD55" s="303"/>
      <c r="AE55" s="303"/>
      <c r="AF55" s="303"/>
      <c r="AG55" s="304">
        <f>'PS01 - TOK Vysoké Mýto - ...'!J30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88" t="s">
        <v>79</v>
      </c>
      <c r="AR55" s="89"/>
      <c r="AS55" s="90">
        <v>0</v>
      </c>
      <c r="AT55" s="91">
        <f>ROUND(SUM(AV55:AW55),2)</f>
        <v>0</v>
      </c>
      <c r="AU55" s="92">
        <f>'PS01 - TOK Vysoké Mýto - ...'!P82</f>
        <v>0</v>
      </c>
      <c r="AV55" s="91">
        <f>'PS01 - TOK Vysoké Mýto - ...'!J33</f>
        <v>0</v>
      </c>
      <c r="AW55" s="91">
        <f>'PS01 - TOK Vysoké Mýto - ...'!J34</f>
        <v>0</v>
      </c>
      <c r="AX55" s="91">
        <f>'PS01 - TOK Vysoké Mýto - ...'!J35</f>
        <v>0</v>
      </c>
      <c r="AY55" s="91">
        <f>'PS01 - TOK Vysoké Mýto - ...'!J36</f>
        <v>0</v>
      </c>
      <c r="AZ55" s="91">
        <f>'PS01 - TOK Vysoké Mýto - ...'!F33</f>
        <v>0</v>
      </c>
      <c r="BA55" s="91">
        <f>'PS01 - TOK Vysoké Mýto - ...'!F34</f>
        <v>0</v>
      </c>
      <c r="BB55" s="91">
        <f>'PS01 - TOK Vysoké Mýto - ...'!F35</f>
        <v>0</v>
      </c>
      <c r="BC55" s="91">
        <f>'PS01 - TOK Vysoké Mýto - ...'!F36</f>
        <v>0</v>
      </c>
      <c r="BD55" s="93">
        <f>'PS01 - TOK Vysoké Mýto - ...'!F37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16.5" customHeight="1">
      <c r="A56" s="84" t="s">
        <v>76</v>
      </c>
      <c r="B56" s="85"/>
      <c r="C56" s="86"/>
      <c r="D56" s="303" t="s">
        <v>83</v>
      </c>
      <c r="E56" s="303"/>
      <c r="F56" s="303"/>
      <c r="G56" s="303"/>
      <c r="H56" s="303"/>
      <c r="I56" s="87"/>
      <c r="J56" s="303" t="s">
        <v>84</v>
      </c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303"/>
      <c r="AC56" s="303"/>
      <c r="AD56" s="303"/>
      <c r="AE56" s="303"/>
      <c r="AF56" s="303"/>
      <c r="AG56" s="304">
        <f>'PS02 - Kabelizace ÚOŽI'!J30</f>
        <v>0</v>
      </c>
      <c r="AH56" s="305"/>
      <c r="AI56" s="305"/>
      <c r="AJ56" s="305"/>
      <c r="AK56" s="305"/>
      <c r="AL56" s="305"/>
      <c r="AM56" s="305"/>
      <c r="AN56" s="304">
        <f>SUM(AG56,AT56)</f>
        <v>0</v>
      </c>
      <c r="AO56" s="305"/>
      <c r="AP56" s="305"/>
      <c r="AQ56" s="88" t="s">
        <v>79</v>
      </c>
      <c r="AR56" s="89"/>
      <c r="AS56" s="90">
        <v>0</v>
      </c>
      <c r="AT56" s="91">
        <f>ROUND(SUM(AV56:AW56),2)</f>
        <v>0</v>
      </c>
      <c r="AU56" s="92">
        <f>'PS02 - Kabelizace ÚOŽI'!P81</f>
        <v>0</v>
      </c>
      <c r="AV56" s="91">
        <f>'PS02 - Kabelizace ÚOŽI'!J33</f>
        <v>0</v>
      </c>
      <c r="AW56" s="91">
        <f>'PS02 - Kabelizace ÚOŽI'!J34</f>
        <v>0</v>
      </c>
      <c r="AX56" s="91">
        <f>'PS02 - Kabelizace ÚOŽI'!J35</f>
        <v>0</v>
      </c>
      <c r="AY56" s="91">
        <f>'PS02 - Kabelizace ÚOŽI'!J36</f>
        <v>0</v>
      </c>
      <c r="AZ56" s="91">
        <f>'PS02 - Kabelizace ÚOŽI'!F33</f>
        <v>0</v>
      </c>
      <c r="BA56" s="91">
        <f>'PS02 - Kabelizace ÚOŽI'!F34</f>
        <v>0</v>
      </c>
      <c r="BB56" s="91">
        <f>'PS02 - Kabelizace ÚOŽI'!F35</f>
        <v>0</v>
      </c>
      <c r="BC56" s="91">
        <f>'PS02 - Kabelizace ÚOŽI'!F36</f>
        <v>0</v>
      </c>
      <c r="BD56" s="93">
        <f>'PS02 - Kabelizace ÚOŽI'!F37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19</v>
      </c>
      <c r="CM56" s="94" t="s">
        <v>82</v>
      </c>
    </row>
    <row r="57" spans="1:91" s="7" customFormat="1" ht="16.5" customHeight="1">
      <c r="A57" s="84" t="s">
        <v>76</v>
      </c>
      <c r="B57" s="85"/>
      <c r="C57" s="86"/>
      <c r="D57" s="303" t="s">
        <v>86</v>
      </c>
      <c r="E57" s="303"/>
      <c r="F57" s="303"/>
      <c r="G57" s="303"/>
      <c r="H57" s="303"/>
      <c r="I57" s="87"/>
      <c r="J57" s="303" t="s">
        <v>87</v>
      </c>
      <c r="K57" s="303"/>
      <c r="L57" s="303"/>
      <c r="M57" s="303"/>
      <c r="N57" s="303"/>
      <c r="O57" s="303"/>
      <c r="P57" s="303"/>
      <c r="Q57" s="303"/>
      <c r="R57" s="303"/>
      <c r="S57" s="303"/>
      <c r="T57" s="303"/>
      <c r="U57" s="303"/>
      <c r="V57" s="303"/>
      <c r="W57" s="303"/>
      <c r="X57" s="303"/>
      <c r="Y57" s="303"/>
      <c r="Z57" s="303"/>
      <c r="AA57" s="303"/>
      <c r="AB57" s="303"/>
      <c r="AC57" s="303"/>
      <c r="AD57" s="303"/>
      <c r="AE57" s="303"/>
      <c r="AF57" s="303"/>
      <c r="AG57" s="304">
        <f>'SO01 - Zemní práce'!J30</f>
        <v>0</v>
      </c>
      <c r="AH57" s="305"/>
      <c r="AI57" s="305"/>
      <c r="AJ57" s="305"/>
      <c r="AK57" s="305"/>
      <c r="AL57" s="305"/>
      <c r="AM57" s="305"/>
      <c r="AN57" s="304">
        <f>SUM(AG57,AT57)</f>
        <v>0</v>
      </c>
      <c r="AO57" s="305"/>
      <c r="AP57" s="305"/>
      <c r="AQ57" s="88" t="s">
        <v>88</v>
      </c>
      <c r="AR57" s="89"/>
      <c r="AS57" s="90">
        <v>0</v>
      </c>
      <c r="AT57" s="91">
        <f>ROUND(SUM(AV57:AW57),2)</f>
        <v>0</v>
      </c>
      <c r="AU57" s="92">
        <f>'SO01 - Zemní práce'!P83</f>
        <v>0</v>
      </c>
      <c r="AV57" s="91">
        <f>'SO01 - Zemní práce'!J33</f>
        <v>0</v>
      </c>
      <c r="AW57" s="91">
        <f>'SO01 - Zemní práce'!J34</f>
        <v>0</v>
      </c>
      <c r="AX57" s="91">
        <f>'SO01 - Zemní práce'!J35</f>
        <v>0</v>
      </c>
      <c r="AY57" s="91">
        <f>'SO01 - Zemní práce'!J36</f>
        <v>0</v>
      </c>
      <c r="AZ57" s="91">
        <f>'SO01 - Zemní práce'!F33</f>
        <v>0</v>
      </c>
      <c r="BA57" s="91">
        <f>'SO01 - Zemní práce'!F34</f>
        <v>0</v>
      </c>
      <c r="BB57" s="91">
        <f>'SO01 - Zemní práce'!F35</f>
        <v>0</v>
      </c>
      <c r="BC57" s="91">
        <f>'SO01 - Zemní práce'!F36</f>
        <v>0</v>
      </c>
      <c r="BD57" s="93">
        <f>'SO01 - Zemní práce'!F37</f>
        <v>0</v>
      </c>
      <c r="BT57" s="94" t="s">
        <v>80</v>
      </c>
      <c r="BV57" s="94" t="s">
        <v>74</v>
      </c>
      <c r="BW57" s="94" t="s">
        <v>89</v>
      </c>
      <c r="BX57" s="94" t="s">
        <v>5</v>
      </c>
      <c r="CL57" s="94" t="s">
        <v>19</v>
      </c>
      <c r="CM57" s="94" t="s">
        <v>82</v>
      </c>
    </row>
    <row r="58" spans="1:91" s="7" customFormat="1" ht="16.5" customHeight="1">
      <c r="A58" s="84" t="s">
        <v>76</v>
      </c>
      <c r="B58" s="85"/>
      <c r="C58" s="86"/>
      <c r="D58" s="303" t="s">
        <v>90</v>
      </c>
      <c r="E58" s="303"/>
      <c r="F58" s="303"/>
      <c r="G58" s="303"/>
      <c r="H58" s="303"/>
      <c r="I58" s="87"/>
      <c r="J58" s="303" t="s">
        <v>91</v>
      </c>
      <c r="K58" s="303"/>
      <c r="L58" s="303"/>
      <c r="M58" s="303"/>
      <c r="N58" s="303"/>
      <c r="O58" s="303"/>
      <c r="P58" s="303"/>
      <c r="Q58" s="303"/>
      <c r="R58" s="303"/>
      <c r="S58" s="303"/>
      <c r="T58" s="303"/>
      <c r="U58" s="303"/>
      <c r="V58" s="303"/>
      <c r="W58" s="303"/>
      <c r="X58" s="303"/>
      <c r="Y58" s="303"/>
      <c r="Z58" s="303"/>
      <c r="AA58" s="303"/>
      <c r="AB58" s="303"/>
      <c r="AC58" s="303"/>
      <c r="AD58" s="303"/>
      <c r="AE58" s="303"/>
      <c r="AF58" s="303"/>
      <c r="AG58" s="304">
        <f>'VON - VRN'!J30</f>
        <v>0</v>
      </c>
      <c r="AH58" s="305"/>
      <c r="AI58" s="305"/>
      <c r="AJ58" s="305"/>
      <c r="AK58" s="305"/>
      <c r="AL58" s="305"/>
      <c r="AM58" s="305"/>
      <c r="AN58" s="304">
        <f>SUM(AG58,AT58)</f>
        <v>0</v>
      </c>
      <c r="AO58" s="305"/>
      <c r="AP58" s="305"/>
      <c r="AQ58" s="88" t="s">
        <v>90</v>
      </c>
      <c r="AR58" s="89"/>
      <c r="AS58" s="95">
        <v>0</v>
      </c>
      <c r="AT58" s="96">
        <f>ROUND(SUM(AV58:AW58),2)</f>
        <v>0</v>
      </c>
      <c r="AU58" s="97">
        <f>'VON - VRN'!P81</f>
        <v>0</v>
      </c>
      <c r="AV58" s="96">
        <f>'VON - VRN'!J33</f>
        <v>0</v>
      </c>
      <c r="AW58" s="96">
        <f>'VON - VRN'!J34</f>
        <v>0</v>
      </c>
      <c r="AX58" s="96">
        <f>'VON - VRN'!J35</f>
        <v>0</v>
      </c>
      <c r="AY58" s="96">
        <f>'VON - VRN'!J36</f>
        <v>0</v>
      </c>
      <c r="AZ58" s="96">
        <f>'VON - VRN'!F33</f>
        <v>0</v>
      </c>
      <c r="BA58" s="96">
        <f>'VON - VRN'!F34</f>
        <v>0</v>
      </c>
      <c r="BB58" s="96">
        <f>'VON - VRN'!F35</f>
        <v>0</v>
      </c>
      <c r="BC58" s="96">
        <f>'VON - VRN'!F36</f>
        <v>0</v>
      </c>
      <c r="BD58" s="98">
        <f>'VON - VRN'!F37</f>
        <v>0</v>
      </c>
      <c r="BT58" s="94" t="s">
        <v>80</v>
      </c>
      <c r="BV58" s="94" t="s">
        <v>74</v>
      </c>
      <c r="BW58" s="94" t="s">
        <v>92</v>
      </c>
      <c r="BX58" s="94" t="s">
        <v>5</v>
      </c>
      <c r="CL58" s="94" t="s">
        <v>19</v>
      </c>
      <c r="CM58" s="94" t="s">
        <v>82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7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MigFzya3EBiaE8eajNquu/t8dwKMkDqteJqAWjCSzfdPrAN56/1B2W2cYFWP2Tba5tbwJy6qwzlkvdJQNyjx9A==" saltValue="Y2UyN5Ncp6URx/IOS4u84DYkTgzK4Vxd8/4YtTBLGzXcAXmoaTlJ3X8/sPFMpt3O7qWJN41/ZObmgXzOoSp8b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01 - TOK Vysoké Mýto - ...'!C2" display="/"/>
    <hyperlink ref="A56" location="'PS02 - Kabelizace ÚOŽI'!C2" display="/"/>
    <hyperlink ref="A57" location="'SO01 - Zemní práce'!C2" display="/"/>
    <hyperlink ref="A58" location="'VON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81</v>
      </c>
    </row>
    <row r="3" spans="1:46" s="1" customFormat="1" ht="7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5" customHeight="1">
      <c r="B4" s="18"/>
      <c r="D4" s="101" t="s">
        <v>93</v>
      </c>
      <c r="L4" s="18"/>
      <c r="M4" s="102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Oprava datového kabelu v úseku Choceň - Vysoké Mýto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94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95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96</v>
      </c>
      <c r="G12" s="32"/>
      <c r="H12" s="32"/>
      <c r="I12" s="103" t="s">
        <v>23</v>
      </c>
      <c r="J12" s="106" t="str">
        <f>'Rekapitulace stavby'!AN8</f>
        <v>16. 9. 2022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97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7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ROUND(J82,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14" t="s">
        <v>42</v>
      </c>
      <c r="E33" s="103" t="s">
        <v>43</v>
      </c>
      <c r="F33" s="115">
        <f>ROUND((SUM(BE82:BE173)),  2)</f>
        <v>0</v>
      </c>
      <c r="G33" s="32"/>
      <c r="H33" s="32"/>
      <c r="I33" s="116">
        <v>0.21</v>
      </c>
      <c r="J33" s="115">
        <f>ROUND(((SUM(BE82:BE173))*I33),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03" t="s">
        <v>44</v>
      </c>
      <c r="F34" s="115">
        <f>ROUND((SUM(BF82:BF173)),  2)</f>
        <v>0</v>
      </c>
      <c r="G34" s="32"/>
      <c r="H34" s="32"/>
      <c r="I34" s="116">
        <v>0.15</v>
      </c>
      <c r="J34" s="115">
        <f>ROUND(((SUM(BF82:BF173))*I34),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03" t="s">
        <v>45</v>
      </c>
      <c r="F35" s="115">
        <f>ROUND((SUM(BG82:BG173)),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03" t="s">
        <v>46</v>
      </c>
      <c r="F36" s="115">
        <f>ROUND((SUM(BH82:BH173)),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3" t="s">
        <v>47</v>
      </c>
      <c r="F37" s="115">
        <f>ROUND((SUM(BI82:BI173)),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Oprava datového kabelu v úseku Choceň - Vysoké Mýto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94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8" t="str">
        <f>E9</f>
        <v>PS01 - TOK Vysoké Mýto - Choceň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TÚ Vysoké Mýto - Choceň</v>
      </c>
      <c r="G52" s="34"/>
      <c r="H52" s="34"/>
      <c r="I52" s="27" t="s">
        <v>23</v>
      </c>
      <c r="J52" s="57" t="str">
        <f>IF(J12="","",J12)</f>
        <v>16. 9. 2022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4"/>
      <c r="E54" s="34"/>
      <c r="F54" s="25" t="str">
        <f>E15</f>
        <v>SŽ-OŘ HKR-SSZT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 Jiří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99</v>
      </c>
      <c r="D57" s="129"/>
      <c r="E57" s="129"/>
      <c r="F57" s="129"/>
      <c r="G57" s="129"/>
      <c r="H57" s="129"/>
      <c r="I57" s="129"/>
      <c r="J57" s="130" t="s">
        <v>100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J82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5" customHeight="1">
      <c r="B60" s="132"/>
      <c r="C60" s="133"/>
      <c r="D60" s="134" t="s">
        <v>102</v>
      </c>
      <c r="E60" s="135"/>
      <c r="F60" s="135"/>
      <c r="G60" s="135"/>
      <c r="H60" s="135"/>
      <c r="I60" s="135"/>
      <c r="J60" s="136">
        <f>J127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103</v>
      </c>
      <c r="E61" s="141"/>
      <c r="F61" s="141"/>
      <c r="G61" s="141"/>
      <c r="H61" s="141"/>
      <c r="I61" s="141"/>
      <c r="J61" s="142">
        <f>J128</f>
        <v>0</v>
      </c>
      <c r="K61" s="139"/>
      <c r="L61" s="143"/>
    </row>
    <row r="62" spans="1:47" s="9" customFormat="1" ht="25" customHeight="1">
      <c r="B62" s="132"/>
      <c r="C62" s="133"/>
      <c r="D62" s="134" t="s">
        <v>104</v>
      </c>
      <c r="E62" s="135"/>
      <c r="F62" s="135"/>
      <c r="G62" s="135"/>
      <c r="H62" s="135"/>
      <c r="I62" s="135"/>
      <c r="J62" s="136">
        <f>J131</f>
        <v>0</v>
      </c>
      <c r="K62" s="133"/>
      <c r="L62" s="137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7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7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5" customHeight="1">
      <c r="A69" s="32"/>
      <c r="B69" s="33"/>
      <c r="C69" s="21" t="s">
        <v>105</v>
      </c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7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5" t="str">
        <f>E7</f>
        <v>Oprava datového kabelu v úseku Choceň - Vysoké Mýto</v>
      </c>
      <c r="F72" s="336"/>
      <c r="G72" s="336"/>
      <c r="H72" s="336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94</v>
      </c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88" t="str">
        <f>E9</f>
        <v>PS01 - TOK Vysoké Mýto - Choceň</v>
      </c>
      <c r="F74" s="337"/>
      <c r="G74" s="337"/>
      <c r="H74" s="337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7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>TÚ Vysoké Mýto - Choceň</v>
      </c>
      <c r="G76" s="34"/>
      <c r="H76" s="34"/>
      <c r="I76" s="27" t="s">
        <v>23</v>
      </c>
      <c r="J76" s="57" t="str">
        <f>IF(J12="","",J12)</f>
        <v>16. 9. 2022</v>
      </c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15" customHeight="1">
      <c r="A78" s="32"/>
      <c r="B78" s="33"/>
      <c r="C78" s="27" t="s">
        <v>25</v>
      </c>
      <c r="D78" s="34"/>
      <c r="E78" s="34"/>
      <c r="F78" s="25" t="str">
        <f>E15</f>
        <v>SŽ-OŘ HKR-SSZT Pardubice</v>
      </c>
      <c r="G78" s="34"/>
      <c r="H78" s="34"/>
      <c r="I78" s="27" t="s">
        <v>31</v>
      </c>
      <c r="J78" s="30" t="str">
        <f>E21</f>
        <v xml:space="preserve"> 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15" customHeight="1">
      <c r="A79" s="32"/>
      <c r="B79" s="33"/>
      <c r="C79" s="27" t="s">
        <v>29</v>
      </c>
      <c r="D79" s="34"/>
      <c r="E79" s="34"/>
      <c r="F79" s="25" t="str">
        <f>IF(E18="","",E18)</f>
        <v>Vyplň údaj</v>
      </c>
      <c r="G79" s="34"/>
      <c r="H79" s="34"/>
      <c r="I79" s="27" t="s">
        <v>34</v>
      </c>
      <c r="J79" s="30" t="str">
        <f>E24</f>
        <v>Slezák Jiří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2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44"/>
      <c r="B81" s="145"/>
      <c r="C81" s="146" t="s">
        <v>106</v>
      </c>
      <c r="D81" s="147" t="s">
        <v>57</v>
      </c>
      <c r="E81" s="147" t="s">
        <v>53</v>
      </c>
      <c r="F81" s="147" t="s">
        <v>54</v>
      </c>
      <c r="G81" s="147" t="s">
        <v>107</v>
      </c>
      <c r="H81" s="147" t="s">
        <v>108</v>
      </c>
      <c r="I81" s="147" t="s">
        <v>109</v>
      </c>
      <c r="J81" s="147" t="s">
        <v>100</v>
      </c>
      <c r="K81" s="148" t="s">
        <v>110</v>
      </c>
      <c r="L81" s="149"/>
      <c r="M81" s="66" t="s">
        <v>19</v>
      </c>
      <c r="N81" s="67" t="s">
        <v>42</v>
      </c>
      <c r="O81" s="67" t="s">
        <v>111</v>
      </c>
      <c r="P81" s="67" t="s">
        <v>112</v>
      </c>
      <c r="Q81" s="67" t="s">
        <v>113</v>
      </c>
      <c r="R81" s="67" t="s">
        <v>114</v>
      </c>
      <c r="S81" s="67" t="s">
        <v>115</v>
      </c>
      <c r="T81" s="68" t="s">
        <v>116</v>
      </c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65" s="2" customFormat="1" ht="22.75" customHeight="1">
      <c r="A82" s="32"/>
      <c r="B82" s="33"/>
      <c r="C82" s="73" t="s">
        <v>117</v>
      </c>
      <c r="D82" s="34"/>
      <c r="E82" s="34"/>
      <c r="F82" s="34"/>
      <c r="G82" s="34"/>
      <c r="H82" s="34"/>
      <c r="I82" s="34"/>
      <c r="J82" s="150">
        <f>BK82</f>
        <v>0</v>
      </c>
      <c r="K82" s="34"/>
      <c r="L82" s="37"/>
      <c r="M82" s="69"/>
      <c r="N82" s="151"/>
      <c r="O82" s="70"/>
      <c r="P82" s="152">
        <f>P83+SUM(P84:P127)+P131</f>
        <v>0</v>
      </c>
      <c r="Q82" s="70"/>
      <c r="R82" s="152">
        <f>R83+SUM(R84:R127)+R131</f>
        <v>0</v>
      </c>
      <c r="S82" s="70"/>
      <c r="T82" s="153">
        <f>T83+SUM(T84:T127)+T131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71</v>
      </c>
      <c r="AU82" s="15" t="s">
        <v>101</v>
      </c>
      <c r="BK82" s="154">
        <f>BK83+SUM(BK84:BK127)+BK131</f>
        <v>0</v>
      </c>
    </row>
    <row r="83" spans="1:65" s="2" customFormat="1" ht="24.15" customHeight="1">
      <c r="A83" s="32"/>
      <c r="B83" s="33"/>
      <c r="C83" s="155" t="s">
        <v>80</v>
      </c>
      <c r="D83" s="155" t="s">
        <v>118</v>
      </c>
      <c r="E83" s="156" t="s">
        <v>119</v>
      </c>
      <c r="F83" s="157" t="s">
        <v>120</v>
      </c>
      <c r="G83" s="158" t="s">
        <v>121</v>
      </c>
      <c r="H83" s="159">
        <v>9000</v>
      </c>
      <c r="I83" s="160"/>
      <c r="J83" s="161">
        <f>ROUND(I83*H83,2)</f>
        <v>0</v>
      </c>
      <c r="K83" s="157" t="s">
        <v>122</v>
      </c>
      <c r="L83" s="162"/>
      <c r="M83" s="163" t="s">
        <v>19</v>
      </c>
      <c r="N83" s="164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82</v>
      </c>
      <c r="AT83" s="167" t="s">
        <v>118</v>
      </c>
      <c r="AU83" s="167" t="s">
        <v>72</v>
      </c>
      <c r="AY83" s="15" t="s">
        <v>123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80</v>
      </c>
      <c r="BM83" s="167" t="s">
        <v>124</v>
      </c>
    </row>
    <row r="84" spans="1:65" s="2" customFormat="1" ht="10">
      <c r="A84" s="32"/>
      <c r="B84" s="33"/>
      <c r="C84" s="34"/>
      <c r="D84" s="169" t="s">
        <v>125</v>
      </c>
      <c r="E84" s="34"/>
      <c r="F84" s="170" t="s">
        <v>120</v>
      </c>
      <c r="G84" s="34"/>
      <c r="H84" s="34"/>
      <c r="I84" s="171"/>
      <c r="J84" s="34"/>
      <c r="K84" s="34"/>
      <c r="L84" s="37"/>
      <c r="M84" s="172"/>
      <c r="N84" s="173"/>
      <c r="O84" s="62"/>
      <c r="P84" s="62"/>
      <c r="Q84" s="62"/>
      <c r="R84" s="62"/>
      <c r="S84" s="62"/>
      <c r="T84" s="63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5" t="s">
        <v>125</v>
      </c>
      <c r="AU84" s="15" t="s">
        <v>72</v>
      </c>
    </row>
    <row r="85" spans="1:65" s="2" customFormat="1" ht="24.15" customHeight="1">
      <c r="A85" s="32"/>
      <c r="B85" s="33"/>
      <c r="C85" s="155" t="s">
        <v>82</v>
      </c>
      <c r="D85" s="155" t="s">
        <v>118</v>
      </c>
      <c r="E85" s="156" t="s">
        <v>126</v>
      </c>
      <c r="F85" s="157" t="s">
        <v>127</v>
      </c>
      <c r="G85" s="158" t="s">
        <v>128</v>
      </c>
      <c r="H85" s="159">
        <v>3</v>
      </c>
      <c r="I85" s="160"/>
      <c r="J85" s="161">
        <f>ROUND(I85*H85,2)</f>
        <v>0</v>
      </c>
      <c r="K85" s="157" t="s">
        <v>122</v>
      </c>
      <c r="L85" s="162"/>
      <c r="M85" s="163" t="s">
        <v>19</v>
      </c>
      <c r="N85" s="164" t="s">
        <v>43</v>
      </c>
      <c r="O85" s="62"/>
      <c r="P85" s="165">
        <f>O85*H85</f>
        <v>0</v>
      </c>
      <c r="Q85" s="165">
        <v>0</v>
      </c>
      <c r="R85" s="165">
        <f>Q85*H85</f>
        <v>0</v>
      </c>
      <c r="S85" s="165">
        <v>0</v>
      </c>
      <c r="T85" s="166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82</v>
      </c>
      <c r="AT85" s="167" t="s">
        <v>118</v>
      </c>
      <c r="AU85" s="167" t="s">
        <v>72</v>
      </c>
      <c r="AY85" s="15" t="s">
        <v>123</v>
      </c>
      <c r="BE85" s="168">
        <f>IF(N85="základní",J85,0)</f>
        <v>0</v>
      </c>
      <c r="BF85" s="168">
        <f>IF(N85="snížená",J85,0)</f>
        <v>0</v>
      </c>
      <c r="BG85" s="168">
        <f>IF(N85="zákl. přenesená",J85,0)</f>
        <v>0</v>
      </c>
      <c r="BH85" s="168">
        <f>IF(N85="sníž. přenesená",J85,0)</f>
        <v>0</v>
      </c>
      <c r="BI85" s="168">
        <f>IF(N85="nulová",J85,0)</f>
        <v>0</v>
      </c>
      <c r="BJ85" s="15" t="s">
        <v>80</v>
      </c>
      <c r="BK85" s="168">
        <f>ROUND(I85*H85,2)</f>
        <v>0</v>
      </c>
      <c r="BL85" s="15" t="s">
        <v>80</v>
      </c>
      <c r="BM85" s="167" t="s">
        <v>129</v>
      </c>
    </row>
    <row r="86" spans="1:65" s="2" customFormat="1" ht="10">
      <c r="A86" s="32"/>
      <c r="B86" s="33"/>
      <c r="C86" s="34"/>
      <c r="D86" s="169" t="s">
        <v>125</v>
      </c>
      <c r="E86" s="34"/>
      <c r="F86" s="170" t="s">
        <v>127</v>
      </c>
      <c r="G86" s="34"/>
      <c r="H86" s="34"/>
      <c r="I86" s="171"/>
      <c r="J86" s="34"/>
      <c r="K86" s="34"/>
      <c r="L86" s="37"/>
      <c r="M86" s="172"/>
      <c r="N86" s="173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125</v>
      </c>
      <c r="AU86" s="15" t="s">
        <v>72</v>
      </c>
    </row>
    <row r="87" spans="1:65" s="2" customFormat="1" ht="21.75" customHeight="1">
      <c r="A87" s="32"/>
      <c r="B87" s="33"/>
      <c r="C87" s="155" t="s">
        <v>130</v>
      </c>
      <c r="D87" s="155" t="s">
        <v>118</v>
      </c>
      <c r="E87" s="156" t="s">
        <v>131</v>
      </c>
      <c r="F87" s="157" t="s">
        <v>132</v>
      </c>
      <c r="G87" s="158" t="s">
        <v>128</v>
      </c>
      <c r="H87" s="159">
        <v>3</v>
      </c>
      <c r="I87" s="160"/>
      <c r="J87" s="161">
        <f>ROUND(I87*H87,2)</f>
        <v>0</v>
      </c>
      <c r="K87" s="157" t="s">
        <v>122</v>
      </c>
      <c r="L87" s="162"/>
      <c r="M87" s="163" t="s">
        <v>19</v>
      </c>
      <c r="N87" s="164" t="s">
        <v>43</v>
      </c>
      <c r="O87" s="62"/>
      <c r="P87" s="165">
        <f>O87*H87</f>
        <v>0</v>
      </c>
      <c r="Q87" s="165">
        <v>0</v>
      </c>
      <c r="R87" s="165">
        <f>Q87*H87</f>
        <v>0</v>
      </c>
      <c r="S87" s="165">
        <v>0</v>
      </c>
      <c r="T87" s="166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82</v>
      </c>
      <c r="AT87" s="167" t="s">
        <v>118</v>
      </c>
      <c r="AU87" s="167" t="s">
        <v>72</v>
      </c>
      <c r="AY87" s="15" t="s">
        <v>123</v>
      </c>
      <c r="BE87" s="168">
        <f>IF(N87="základní",J87,0)</f>
        <v>0</v>
      </c>
      <c r="BF87" s="168">
        <f>IF(N87="snížená",J87,0)</f>
        <v>0</v>
      </c>
      <c r="BG87" s="168">
        <f>IF(N87="zákl. přenesená",J87,0)</f>
        <v>0</v>
      </c>
      <c r="BH87" s="168">
        <f>IF(N87="sníž. přenesená",J87,0)</f>
        <v>0</v>
      </c>
      <c r="BI87" s="168">
        <f>IF(N87="nulová",J87,0)</f>
        <v>0</v>
      </c>
      <c r="BJ87" s="15" t="s">
        <v>80</v>
      </c>
      <c r="BK87" s="168">
        <f>ROUND(I87*H87,2)</f>
        <v>0</v>
      </c>
      <c r="BL87" s="15" t="s">
        <v>80</v>
      </c>
      <c r="BM87" s="167" t="s">
        <v>133</v>
      </c>
    </row>
    <row r="88" spans="1:65" s="2" customFormat="1" ht="10">
      <c r="A88" s="32"/>
      <c r="B88" s="33"/>
      <c r="C88" s="34"/>
      <c r="D88" s="169" t="s">
        <v>125</v>
      </c>
      <c r="E88" s="34"/>
      <c r="F88" s="170" t="s">
        <v>132</v>
      </c>
      <c r="G88" s="34"/>
      <c r="H88" s="34"/>
      <c r="I88" s="171"/>
      <c r="J88" s="34"/>
      <c r="K88" s="34"/>
      <c r="L88" s="37"/>
      <c r="M88" s="172"/>
      <c r="N88" s="173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125</v>
      </c>
      <c r="AU88" s="15" t="s">
        <v>72</v>
      </c>
    </row>
    <row r="89" spans="1:65" s="2" customFormat="1" ht="24.15" customHeight="1">
      <c r="A89" s="32"/>
      <c r="B89" s="33"/>
      <c r="C89" s="155" t="s">
        <v>134</v>
      </c>
      <c r="D89" s="155" t="s">
        <v>118</v>
      </c>
      <c r="E89" s="156" t="s">
        <v>135</v>
      </c>
      <c r="F89" s="157" t="s">
        <v>136</v>
      </c>
      <c r="G89" s="158" t="s">
        <v>128</v>
      </c>
      <c r="H89" s="159">
        <v>6</v>
      </c>
      <c r="I89" s="160"/>
      <c r="J89" s="161">
        <f>ROUND(I89*H89,2)</f>
        <v>0</v>
      </c>
      <c r="K89" s="157" t="s">
        <v>122</v>
      </c>
      <c r="L89" s="162"/>
      <c r="M89" s="163" t="s">
        <v>19</v>
      </c>
      <c r="N89" s="164" t="s">
        <v>43</v>
      </c>
      <c r="O89" s="62"/>
      <c r="P89" s="165">
        <f>O89*H89</f>
        <v>0</v>
      </c>
      <c r="Q89" s="165">
        <v>0</v>
      </c>
      <c r="R89" s="165">
        <f>Q89*H89</f>
        <v>0</v>
      </c>
      <c r="S89" s="165">
        <v>0</v>
      </c>
      <c r="T89" s="16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82</v>
      </c>
      <c r="AT89" s="167" t="s">
        <v>118</v>
      </c>
      <c r="AU89" s="167" t="s">
        <v>72</v>
      </c>
      <c r="AY89" s="15" t="s">
        <v>123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5" t="s">
        <v>80</v>
      </c>
      <c r="BK89" s="168">
        <f>ROUND(I89*H89,2)</f>
        <v>0</v>
      </c>
      <c r="BL89" s="15" t="s">
        <v>80</v>
      </c>
      <c r="BM89" s="167" t="s">
        <v>137</v>
      </c>
    </row>
    <row r="90" spans="1:65" s="2" customFormat="1" ht="18">
      <c r="A90" s="32"/>
      <c r="B90" s="33"/>
      <c r="C90" s="34"/>
      <c r="D90" s="169" t="s">
        <v>125</v>
      </c>
      <c r="E90" s="34"/>
      <c r="F90" s="170" t="s">
        <v>136</v>
      </c>
      <c r="G90" s="34"/>
      <c r="H90" s="34"/>
      <c r="I90" s="171"/>
      <c r="J90" s="34"/>
      <c r="K90" s="34"/>
      <c r="L90" s="37"/>
      <c r="M90" s="172"/>
      <c r="N90" s="173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125</v>
      </c>
      <c r="AU90" s="15" t="s">
        <v>72</v>
      </c>
    </row>
    <row r="91" spans="1:65" s="2" customFormat="1" ht="24.15" customHeight="1">
      <c r="A91" s="32"/>
      <c r="B91" s="33"/>
      <c r="C91" s="155" t="s">
        <v>138</v>
      </c>
      <c r="D91" s="155" t="s">
        <v>118</v>
      </c>
      <c r="E91" s="156" t="s">
        <v>139</v>
      </c>
      <c r="F91" s="157" t="s">
        <v>140</v>
      </c>
      <c r="G91" s="158" t="s">
        <v>128</v>
      </c>
      <c r="H91" s="159">
        <v>2</v>
      </c>
      <c r="I91" s="160"/>
      <c r="J91" s="161">
        <f>ROUND(I91*H91,2)</f>
        <v>0</v>
      </c>
      <c r="K91" s="157" t="s">
        <v>122</v>
      </c>
      <c r="L91" s="162"/>
      <c r="M91" s="163" t="s">
        <v>19</v>
      </c>
      <c r="N91" s="164" t="s">
        <v>43</v>
      </c>
      <c r="O91" s="62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82</v>
      </c>
      <c r="AT91" s="167" t="s">
        <v>118</v>
      </c>
      <c r="AU91" s="167" t="s">
        <v>72</v>
      </c>
      <c r="AY91" s="15" t="s">
        <v>123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5" t="s">
        <v>80</v>
      </c>
      <c r="BK91" s="168">
        <f>ROUND(I91*H91,2)</f>
        <v>0</v>
      </c>
      <c r="BL91" s="15" t="s">
        <v>80</v>
      </c>
      <c r="BM91" s="167" t="s">
        <v>141</v>
      </c>
    </row>
    <row r="92" spans="1:65" s="2" customFormat="1" ht="10">
      <c r="A92" s="32"/>
      <c r="B92" s="33"/>
      <c r="C92" s="34"/>
      <c r="D92" s="169" t="s">
        <v>125</v>
      </c>
      <c r="E92" s="34"/>
      <c r="F92" s="170" t="s">
        <v>140</v>
      </c>
      <c r="G92" s="34"/>
      <c r="H92" s="34"/>
      <c r="I92" s="171"/>
      <c r="J92" s="34"/>
      <c r="K92" s="34"/>
      <c r="L92" s="37"/>
      <c r="M92" s="172"/>
      <c r="N92" s="173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125</v>
      </c>
      <c r="AU92" s="15" t="s">
        <v>72</v>
      </c>
    </row>
    <row r="93" spans="1:65" s="2" customFormat="1" ht="16.5" customHeight="1">
      <c r="A93" s="32"/>
      <c r="B93" s="33"/>
      <c r="C93" s="155" t="s">
        <v>142</v>
      </c>
      <c r="D93" s="155" t="s">
        <v>118</v>
      </c>
      <c r="E93" s="156" t="s">
        <v>143</v>
      </c>
      <c r="F93" s="157" t="s">
        <v>144</v>
      </c>
      <c r="G93" s="158" t="s">
        <v>128</v>
      </c>
      <c r="H93" s="159">
        <v>72</v>
      </c>
      <c r="I93" s="160"/>
      <c r="J93" s="161">
        <f>ROUND(I93*H93,2)</f>
        <v>0</v>
      </c>
      <c r="K93" s="157" t="s">
        <v>122</v>
      </c>
      <c r="L93" s="162"/>
      <c r="M93" s="163" t="s">
        <v>19</v>
      </c>
      <c r="N93" s="164" t="s">
        <v>43</v>
      </c>
      <c r="O93" s="62"/>
      <c r="P93" s="165">
        <f>O93*H93</f>
        <v>0</v>
      </c>
      <c r="Q93" s="165">
        <v>0</v>
      </c>
      <c r="R93" s="165">
        <f>Q93*H93</f>
        <v>0</v>
      </c>
      <c r="S93" s="165">
        <v>0</v>
      </c>
      <c r="T93" s="166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82</v>
      </c>
      <c r="AT93" s="167" t="s">
        <v>118</v>
      </c>
      <c r="AU93" s="167" t="s">
        <v>72</v>
      </c>
      <c r="AY93" s="15" t="s">
        <v>123</v>
      </c>
      <c r="BE93" s="168">
        <f>IF(N93="základní",J93,0)</f>
        <v>0</v>
      </c>
      <c r="BF93" s="168">
        <f>IF(N93="snížená",J93,0)</f>
        <v>0</v>
      </c>
      <c r="BG93" s="168">
        <f>IF(N93="zákl. přenesená",J93,0)</f>
        <v>0</v>
      </c>
      <c r="BH93" s="168">
        <f>IF(N93="sníž. přenesená",J93,0)</f>
        <v>0</v>
      </c>
      <c r="BI93" s="168">
        <f>IF(N93="nulová",J93,0)</f>
        <v>0</v>
      </c>
      <c r="BJ93" s="15" t="s">
        <v>80</v>
      </c>
      <c r="BK93" s="168">
        <f>ROUND(I93*H93,2)</f>
        <v>0</v>
      </c>
      <c r="BL93" s="15" t="s">
        <v>80</v>
      </c>
      <c r="BM93" s="167" t="s">
        <v>145</v>
      </c>
    </row>
    <row r="94" spans="1:65" s="2" customFormat="1" ht="10">
      <c r="A94" s="32"/>
      <c r="B94" s="33"/>
      <c r="C94" s="34"/>
      <c r="D94" s="169" t="s">
        <v>125</v>
      </c>
      <c r="E94" s="34"/>
      <c r="F94" s="170" t="s">
        <v>144</v>
      </c>
      <c r="G94" s="34"/>
      <c r="H94" s="34"/>
      <c r="I94" s="171"/>
      <c r="J94" s="34"/>
      <c r="K94" s="34"/>
      <c r="L94" s="37"/>
      <c r="M94" s="172"/>
      <c r="N94" s="173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125</v>
      </c>
      <c r="AU94" s="15" t="s">
        <v>72</v>
      </c>
    </row>
    <row r="95" spans="1:65" s="2" customFormat="1" ht="16.5" customHeight="1">
      <c r="A95" s="32"/>
      <c r="B95" s="33"/>
      <c r="C95" s="155" t="s">
        <v>146</v>
      </c>
      <c r="D95" s="155" t="s">
        <v>118</v>
      </c>
      <c r="E95" s="156" t="s">
        <v>147</v>
      </c>
      <c r="F95" s="157" t="s">
        <v>148</v>
      </c>
      <c r="G95" s="158" t="s">
        <v>128</v>
      </c>
      <c r="H95" s="159">
        <v>11</v>
      </c>
      <c r="I95" s="160"/>
      <c r="J95" s="161">
        <f>ROUND(I95*H95,2)</f>
        <v>0</v>
      </c>
      <c r="K95" s="157" t="s">
        <v>122</v>
      </c>
      <c r="L95" s="162"/>
      <c r="M95" s="163" t="s">
        <v>19</v>
      </c>
      <c r="N95" s="164" t="s">
        <v>43</v>
      </c>
      <c r="O95" s="62"/>
      <c r="P95" s="165">
        <f>O95*H95</f>
        <v>0</v>
      </c>
      <c r="Q95" s="165">
        <v>0</v>
      </c>
      <c r="R95" s="165">
        <f>Q95*H95</f>
        <v>0</v>
      </c>
      <c r="S95" s="165">
        <v>0</v>
      </c>
      <c r="T95" s="166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82</v>
      </c>
      <c r="AT95" s="167" t="s">
        <v>118</v>
      </c>
      <c r="AU95" s="167" t="s">
        <v>72</v>
      </c>
      <c r="AY95" s="15" t="s">
        <v>123</v>
      </c>
      <c r="BE95" s="168">
        <f>IF(N95="základní",J95,0)</f>
        <v>0</v>
      </c>
      <c r="BF95" s="168">
        <f>IF(N95="snížená",J95,0)</f>
        <v>0</v>
      </c>
      <c r="BG95" s="168">
        <f>IF(N95="zákl. přenesená",J95,0)</f>
        <v>0</v>
      </c>
      <c r="BH95" s="168">
        <f>IF(N95="sníž. přenesená",J95,0)</f>
        <v>0</v>
      </c>
      <c r="BI95" s="168">
        <f>IF(N95="nulová",J95,0)</f>
        <v>0</v>
      </c>
      <c r="BJ95" s="15" t="s">
        <v>80</v>
      </c>
      <c r="BK95" s="168">
        <f>ROUND(I95*H95,2)</f>
        <v>0</v>
      </c>
      <c r="BL95" s="15" t="s">
        <v>80</v>
      </c>
      <c r="BM95" s="167" t="s">
        <v>149</v>
      </c>
    </row>
    <row r="96" spans="1:65" s="2" customFormat="1" ht="10">
      <c r="A96" s="32"/>
      <c r="B96" s="33"/>
      <c r="C96" s="34"/>
      <c r="D96" s="169" t="s">
        <v>125</v>
      </c>
      <c r="E96" s="34"/>
      <c r="F96" s="170" t="s">
        <v>148</v>
      </c>
      <c r="G96" s="34"/>
      <c r="H96" s="34"/>
      <c r="I96" s="171"/>
      <c r="J96" s="34"/>
      <c r="K96" s="34"/>
      <c r="L96" s="37"/>
      <c r="M96" s="172"/>
      <c r="N96" s="173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125</v>
      </c>
      <c r="AU96" s="15" t="s">
        <v>72</v>
      </c>
    </row>
    <row r="97" spans="1:65" s="2" customFormat="1" ht="21.75" customHeight="1">
      <c r="A97" s="32"/>
      <c r="B97" s="33"/>
      <c r="C97" s="155" t="s">
        <v>150</v>
      </c>
      <c r="D97" s="155" t="s">
        <v>118</v>
      </c>
      <c r="E97" s="156" t="s">
        <v>151</v>
      </c>
      <c r="F97" s="157" t="s">
        <v>152</v>
      </c>
      <c r="G97" s="158" t="s">
        <v>128</v>
      </c>
      <c r="H97" s="159">
        <v>2</v>
      </c>
      <c r="I97" s="160"/>
      <c r="J97" s="161">
        <f>ROUND(I97*H97,2)</f>
        <v>0</v>
      </c>
      <c r="K97" s="157" t="s">
        <v>122</v>
      </c>
      <c r="L97" s="162"/>
      <c r="M97" s="163" t="s">
        <v>19</v>
      </c>
      <c r="N97" s="164" t="s">
        <v>43</v>
      </c>
      <c r="O97" s="62"/>
      <c r="P97" s="165">
        <f>O97*H97</f>
        <v>0</v>
      </c>
      <c r="Q97" s="165">
        <v>0</v>
      </c>
      <c r="R97" s="165">
        <f>Q97*H97</f>
        <v>0</v>
      </c>
      <c r="S97" s="165">
        <v>0</v>
      </c>
      <c r="T97" s="16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82</v>
      </c>
      <c r="AT97" s="167" t="s">
        <v>118</v>
      </c>
      <c r="AU97" s="167" t="s">
        <v>72</v>
      </c>
      <c r="AY97" s="15" t="s">
        <v>123</v>
      </c>
      <c r="BE97" s="168">
        <f>IF(N97="základní",J97,0)</f>
        <v>0</v>
      </c>
      <c r="BF97" s="168">
        <f>IF(N97="snížená",J97,0)</f>
        <v>0</v>
      </c>
      <c r="BG97" s="168">
        <f>IF(N97="zákl. přenesená",J97,0)</f>
        <v>0</v>
      </c>
      <c r="BH97" s="168">
        <f>IF(N97="sníž. přenesená",J97,0)</f>
        <v>0</v>
      </c>
      <c r="BI97" s="168">
        <f>IF(N97="nulová",J97,0)</f>
        <v>0</v>
      </c>
      <c r="BJ97" s="15" t="s">
        <v>80</v>
      </c>
      <c r="BK97" s="168">
        <f>ROUND(I97*H97,2)</f>
        <v>0</v>
      </c>
      <c r="BL97" s="15" t="s">
        <v>80</v>
      </c>
      <c r="BM97" s="167" t="s">
        <v>153</v>
      </c>
    </row>
    <row r="98" spans="1:65" s="2" customFormat="1" ht="10">
      <c r="A98" s="32"/>
      <c r="B98" s="33"/>
      <c r="C98" s="34"/>
      <c r="D98" s="169" t="s">
        <v>125</v>
      </c>
      <c r="E98" s="34"/>
      <c r="F98" s="170" t="s">
        <v>152</v>
      </c>
      <c r="G98" s="34"/>
      <c r="H98" s="34"/>
      <c r="I98" s="171"/>
      <c r="J98" s="34"/>
      <c r="K98" s="34"/>
      <c r="L98" s="37"/>
      <c r="M98" s="172"/>
      <c r="N98" s="173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125</v>
      </c>
      <c r="AU98" s="15" t="s">
        <v>72</v>
      </c>
    </row>
    <row r="99" spans="1:65" s="2" customFormat="1" ht="21.75" customHeight="1">
      <c r="A99" s="32"/>
      <c r="B99" s="33"/>
      <c r="C99" s="155" t="s">
        <v>154</v>
      </c>
      <c r="D99" s="155" t="s">
        <v>118</v>
      </c>
      <c r="E99" s="156" t="s">
        <v>155</v>
      </c>
      <c r="F99" s="157" t="s">
        <v>156</v>
      </c>
      <c r="G99" s="158" t="s">
        <v>128</v>
      </c>
      <c r="H99" s="159">
        <v>2</v>
      </c>
      <c r="I99" s="160"/>
      <c r="J99" s="161">
        <f>ROUND(I99*H99,2)</f>
        <v>0</v>
      </c>
      <c r="K99" s="157" t="s">
        <v>122</v>
      </c>
      <c r="L99" s="162"/>
      <c r="M99" s="163" t="s">
        <v>19</v>
      </c>
      <c r="N99" s="164" t="s">
        <v>43</v>
      </c>
      <c r="O99" s="62"/>
      <c r="P99" s="165">
        <f>O99*H99</f>
        <v>0</v>
      </c>
      <c r="Q99" s="165">
        <v>0</v>
      </c>
      <c r="R99" s="165">
        <f>Q99*H99</f>
        <v>0</v>
      </c>
      <c r="S99" s="165">
        <v>0</v>
      </c>
      <c r="T99" s="16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82</v>
      </c>
      <c r="AT99" s="167" t="s">
        <v>118</v>
      </c>
      <c r="AU99" s="167" t="s">
        <v>72</v>
      </c>
      <c r="AY99" s="15" t="s">
        <v>123</v>
      </c>
      <c r="BE99" s="168">
        <f>IF(N99="základní",J99,0)</f>
        <v>0</v>
      </c>
      <c r="BF99" s="168">
        <f>IF(N99="snížená",J99,0)</f>
        <v>0</v>
      </c>
      <c r="BG99" s="168">
        <f>IF(N99="zákl. přenesená",J99,0)</f>
        <v>0</v>
      </c>
      <c r="BH99" s="168">
        <f>IF(N99="sníž. přenesená",J99,0)</f>
        <v>0</v>
      </c>
      <c r="BI99" s="168">
        <f>IF(N99="nulová",J99,0)</f>
        <v>0</v>
      </c>
      <c r="BJ99" s="15" t="s">
        <v>80</v>
      </c>
      <c r="BK99" s="168">
        <f>ROUND(I99*H99,2)</f>
        <v>0</v>
      </c>
      <c r="BL99" s="15" t="s">
        <v>80</v>
      </c>
      <c r="BM99" s="167" t="s">
        <v>157</v>
      </c>
    </row>
    <row r="100" spans="1:65" s="2" customFormat="1" ht="10">
      <c r="A100" s="32"/>
      <c r="B100" s="33"/>
      <c r="C100" s="34"/>
      <c r="D100" s="169" t="s">
        <v>125</v>
      </c>
      <c r="E100" s="34"/>
      <c r="F100" s="170" t="s">
        <v>156</v>
      </c>
      <c r="G100" s="34"/>
      <c r="H100" s="34"/>
      <c r="I100" s="171"/>
      <c r="J100" s="34"/>
      <c r="K100" s="34"/>
      <c r="L100" s="37"/>
      <c r="M100" s="172"/>
      <c r="N100" s="173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125</v>
      </c>
      <c r="AU100" s="15" t="s">
        <v>72</v>
      </c>
    </row>
    <row r="101" spans="1:65" s="2" customFormat="1" ht="24.15" customHeight="1">
      <c r="A101" s="32"/>
      <c r="B101" s="33"/>
      <c r="C101" s="155" t="s">
        <v>158</v>
      </c>
      <c r="D101" s="155" t="s">
        <v>118</v>
      </c>
      <c r="E101" s="156" t="s">
        <v>159</v>
      </c>
      <c r="F101" s="157" t="s">
        <v>160</v>
      </c>
      <c r="G101" s="158" t="s">
        <v>128</v>
      </c>
      <c r="H101" s="159">
        <v>2</v>
      </c>
      <c r="I101" s="160"/>
      <c r="J101" s="161">
        <f>ROUND(I101*H101,2)</f>
        <v>0</v>
      </c>
      <c r="K101" s="157" t="s">
        <v>122</v>
      </c>
      <c r="L101" s="162"/>
      <c r="M101" s="163" t="s">
        <v>19</v>
      </c>
      <c r="N101" s="164" t="s">
        <v>43</v>
      </c>
      <c r="O101" s="62"/>
      <c r="P101" s="165">
        <f>O101*H101</f>
        <v>0</v>
      </c>
      <c r="Q101" s="165">
        <v>0</v>
      </c>
      <c r="R101" s="165">
        <f>Q101*H101</f>
        <v>0</v>
      </c>
      <c r="S101" s="165">
        <v>0</v>
      </c>
      <c r="T101" s="166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82</v>
      </c>
      <c r="AT101" s="167" t="s">
        <v>118</v>
      </c>
      <c r="AU101" s="167" t="s">
        <v>72</v>
      </c>
      <c r="AY101" s="15" t="s">
        <v>123</v>
      </c>
      <c r="BE101" s="168">
        <f>IF(N101="základní",J101,0)</f>
        <v>0</v>
      </c>
      <c r="BF101" s="168">
        <f>IF(N101="snížená",J101,0)</f>
        <v>0</v>
      </c>
      <c r="BG101" s="168">
        <f>IF(N101="zákl. přenesená",J101,0)</f>
        <v>0</v>
      </c>
      <c r="BH101" s="168">
        <f>IF(N101="sníž. přenesená",J101,0)</f>
        <v>0</v>
      </c>
      <c r="BI101" s="168">
        <f>IF(N101="nulová",J101,0)</f>
        <v>0</v>
      </c>
      <c r="BJ101" s="15" t="s">
        <v>80</v>
      </c>
      <c r="BK101" s="168">
        <f>ROUND(I101*H101,2)</f>
        <v>0</v>
      </c>
      <c r="BL101" s="15" t="s">
        <v>80</v>
      </c>
      <c r="BM101" s="167" t="s">
        <v>161</v>
      </c>
    </row>
    <row r="102" spans="1:65" s="2" customFormat="1" ht="10">
      <c r="A102" s="32"/>
      <c r="B102" s="33"/>
      <c r="C102" s="34"/>
      <c r="D102" s="169" t="s">
        <v>125</v>
      </c>
      <c r="E102" s="34"/>
      <c r="F102" s="170" t="s">
        <v>160</v>
      </c>
      <c r="G102" s="34"/>
      <c r="H102" s="34"/>
      <c r="I102" s="171"/>
      <c r="J102" s="34"/>
      <c r="K102" s="34"/>
      <c r="L102" s="37"/>
      <c r="M102" s="172"/>
      <c r="N102" s="173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125</v>
      </c>
      <c r="AU102" s="15" t="s">
        <v>72</v>
      </c>
    </row>
    <row r="103" spans="1:65" s="2" customFormat="1" ht="24.15" customHeight="1">
      <c r="A103" s="32"/>
      <c r="B103" s="33"/>
      <c r="C103" s="155" t="s">
        <v>162</v>
      </c>
      <c r="D103" s="155" t="s">
        <v>118</v>
      </c>
      <c r="E103" s="156" t="s">
        <v>163</v>
      </c>
      <c r="F103" s="157" t="s">
        <v>164</v>
      </c>
      <c r="G103" s="158" t="s">
        <v>128</v>
      </c>
      <c r="H103" s="159">
        <v>2</v>
      </c>
      <c r="I103" s="160"/>
      <c r="J103" s="161">
        <f>ROUND(I103*H103,2)</f>
        <v>0</v>
      </c>
      <c r="K103" s="157" t="s">
        <v>122</v>
      </c>
      <c r="L103" s="162"/>
      <c r="M103" s="163" t="s">
        <v>19</v>
      </c>
      <c r="N103" s="164" t="s">
        <v>43</v>
      </c>
      <c r="O103" s="62"/>
      <c r="P103" s="165">
        <f>O103*H103</f>
        <v>0</v>
      </c>
      <c r="Q103" s="165">
        <v>0</v>
      </c>
      <c r="R103" s="165">
        <f>Q103*H103</f>
        <v>0</v>
      </c>
      <c r="S103" s="165">
        <v>0</v>
      </c>
      <c r="T103" s="166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82</v>
      </c>
      <c r="AT103" s="167" t="s">
        <v>118</v>
      </c>
      <c r="AU103" s="167" t="s">
        <v>72</v>
      </c>
      <c r="AY103" s="15" t="s">
        <v>123</v>
      </c>
      <c r="BE103" s="168">
        <f>IF(N103="základní",J103,0)</f>
        <v>0</v>
      </c>
      <c r="BF103" s="168">
        <f>IF(N103="snížená",J103,0)</f>
        <v>0</v>
      </c>
      <c r="BG103" s="168">
        <f>IF(N103="zákl. přenesená",J103,0)</f>
        <v>0</v>
      </c>
      <c r="BH103" s="168">
        <f>IF(N103="sníž. přenesená",J103,0)</f>
        <v>0</v>
      </c>
      <c r="BI103" s="168">
        <f>IF(N103="nulová",J103,0)</f>
        <v>0</v>
      </c>
      <c r="BJ103" s="15" t="s">
        <v>80</v>
      </c>
      <c r="BK103" s="168">
        <f>ROUND(I103*H103,2)</f>
        <v>0</v>
      </c>
      <c r="BL103" s="15" t="s">
        <v>80</v>
      </c>
      <c r="BM103" s="167" t="s">
        <v>165</v>
      </c>
    </row>
    <row r="104" spans="1:65" s="2" customFormat="1" ht="18">
      <c r="A104" s="32"/>
      <c r="B104" s="33"/>
      <c r="C104" s="34"/>
      <c r="D104" s="169" t="s">
        <v>125</v>
      </c>
      <c r="E104" s="34"/>
      <c r="F104" s="170" t="s">
        <v>164</v>
      </c>
      <c r="G104" s="34"/>
      <c r="H104" s="34"/>
      <c r="I104" s="171"/>
      <c r="J104" s="34"/>
      <c r="K104" s="34"/>
      <c r="L104" s="37"/>
      <c r="M104" s="172"/>
      <c r="N104" s="173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125</v>
      </c>
      <c r="AU104" s="15" t="s">
        <v>72</v>
      </c>
    </row>
    <row r="105" spans="1:65" s="2" customFormat="1" ht="21.75" customHeight="1">
      <c r="A105" s="32"/>
      <c r="B105" s="33"/>
      <c r="C105" s="155" t="s">
        <v>166</v>
      </c>
      <c r="D105" s="155" t="s">
        <v>118</v>
      </c>
      <c r="E105" s="156" t="s">
        <v>167</v>
      </c>
      <c r="F105" s="157" t="s">
        <v>168</v>
      </c>
      <c r="G105" s="158" t="s">
        <v>128</v>
      </c>
      <c r="H105" s="159">
        <v>4</v>
      </c>
      <c r="I105" s="160"/>
      <c r="J105" s="161">
        <f>ROUND(I105*H105,2)</f>
        <v>0</v>
      </c>
      <c r="K105" s="157" t="s">
        <v>122</v>
      </c>
      <c r="L105" s="162"/>
      <c r="M105" s="163" t="s">
        <v>19</v>
      </c>
      <c r="N105" s="164" t="s">
        <v>43</v>
      </c>
      <c r="O105" s="62"/>
      <c r="P105" s="165">
        <f>O105*H105</f>
        <v>0</v>
      </c>
      <c r="Q105" s="165">
        <v>0</v>
      </c>
      <c r="R105" s="165">
        <f>Q105*H105</f>
        <v>0</v>
      </c>
      <c r="S105" s="165">
        <v>0</v>
      </c>
      <c r="T105" s="166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82</v>
      </c>
      <c r="AT105" s="167" t="s">
        <v>118</v>
      </c>
      <c r="AU105" s="167" t="s">
        <v>72</v>
      </c>
      <c r="AY105" s="15" t="s">
        <v>123</v>
      </c>
      <c r="BE105" s="168">
        <f>IF(N105="základní",J105,0)</f>
        <v>0</v>
      </c>
      <c r="BF105" s="168">
        <f>IF(N105="snížená",J105,0)</f>
        <v>0</v>
      </c>
      <c r="BG105" s="168">
        <f>IF(N105="zákl. přenesená",J105,0)</f>
        <v>0</v>
      </c>
      <c r="BH105" s="168">
        <f>IF(N105="sníž. přenesená",J105,0)</f>
        <v>0</v>
      </c>
      <c r="BI105" s="168">
        <f>IF(N105="nulová",J105,0)</f>
        <v>0</v>
      </c>
      <c r="BJ105" s="15" t="s">
        <v>80</v>
      </c>
      <c r="BK105" s="168">
        <f>ROUND(I105*H105,2)</f>
        <v>0</v>
      </c>
      <c r="BL105" s="15" t="s">
        <v>80</v>
      </c>
      <c r="BM105" s="167" t="s">
        <v>169</v>
      </c>
    </row>
    <row r="106" spans="1:65" s="2" customFormat="1" ht="10">
      <c r="A106" s="32"/>
      <c r="B106" s="33"/>
      <c r="C106" s="34"/>
      <c r="D106" s="169" t="s">
        <v>125</v>
      </c>
      <c r="E106" s="34"/>
      <c r="F106" s="170" t="s">
        <v>168</v>
      </c>
      <c r="G106" s="34"/>
      <c r="H106" s="34"/>
      <c r="I106" s="171"/>
      <c r="J106" s="34"/>
      <c r="K106" s="34"/>
      <c r="L106" s="37"/>
      <c r="M106" s="172"/>
      <c r="N106" s="173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125</v>
      </c>
      <c r="AU106" s="15" t="s">
        <v>72</v>
      </c>
    </row>
    <row r="107" spans="1:65" s="2" customFormat="1" ht="21.75" customHeight="1">
      <c r="A107" s="32"/>
      <c r="B107" s="33"/>
      <c r="C107" s="155" t="s">
        <v>170</v>
      </c>
      <c r="D107" s="155" t="s">
        <v>118</v>
      </c>
      <c r="E107" s="156" t="s">
        <v>171</v>
      </c>
      <c r="F107" s="157" t="s">
        <v>172</v>
      </c>
      <c r="G107" s="158" t="s">
        <v>128</v>
      </c>
      <c r="H107" s="159">
        <v>3</v>
      </c>
      <c r="I107" s="160"/>
      <c r="J107" s="161">
        <f>ROUND(I107*H107,2)</f>
        <v>0</v>
      </c>
      <c r="K107" s="157" t="s">
        <v>122</v>
      </c>
      <c r="L107" s="162"/>
      <c r="M107" s="163" t="s">
        <v>19</v>
      </c>
      <c r="N107" s="164" t="s">
        <v>43</v>
      </c>
      <c r="O107" s="62"/>
      <c r="P107" s="165">
        <f>O107*H107</f>
        <v>0</v>
      </c>
      <c r="Q107" s="165">
        <v>0</v>
      </c>
      <c r="R107" s="165">
        <f>Q107*H107</f>
        <v>0</v>
      </c>
      <c r="S107" s="165">
        <v>0</v>
      </c>
      <c r="T107" s="166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7" t="s">
        <v>82</v>
      </c>
      <c r="AT107" s="167" t="s">
        <v>118</v>
      </c>
      <c r="AU107" s="167" t="s">
        <v>72</v>
      </c>
      <c r="AY107" s="15" t="s">
        <v>123</v>
      </c>
      <c r="BE107" s="168">
        <f>IF(N107="základní",J107,0)</f>
        <v>0</v>
      </c>
      <c r="BF107" s="168">
        <f>IF(N107="snížená",J107,0)</f>
        <v>0</v>
      </c>
      <c r="BG107" s="168">
        <f>IF(N107="zákl. přenesená",J107,0)</f>
        <v>0</v>
      </c>
      <c r="BH107" s="168">
        <f>IF(N107="sníž. přenesená",J107,0)</f>
        <v>0</v>
      </c>
      <c r="BI107" s="168">
        <f>IF(N107="nulová",J107,0)</f>
        <v>0</v>
      </c>
      <c r="BJ107" s="15" t="s">
        <v>80</v>
      </c>
      <c r="BK107" s="168">
        <f>ROUND(I107*H107,2)</f>
        <v>0</v>
      </c>
      <c r="BL107" s="15" t="s">
        <v>80</v>
      </c>
      <c r="BM107" s="167" t="s">
        <v>173</v>
      </c>
    </row>
    <row r="108" spans="1:65" s="2" customFormat="1" ht="10">
      <c r="A108" s="32"/>
      <c r="B108" s="33"/>
      <c r="C108" s="34"/>
      <c r="D108" s="169" t="s">
        <v>125</v>
      </c>
      <c r="E108" s="34"/>
      <c r="F108" s="170" t="s">
        <v>172</v>
      </c>
      <c r="G108" s="34"/>
      <c r="H108" s="34"/>
      <c r="I108" s="171"/>
      <c r="J108" s="34"/>
      <c r="K108" s="34"/>
      <c r="L108" s="37"/>
      <c r="M108" s="172"/>
      <c r="N108" s="173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125</v>
      </c>
      <c r="AU108" s="15" t="s">
        <v>72</v>
      </c>
    </row>
    <row r="109" spans="1:65" s="2" customFormat="1" ht="16.5" customHeight="1">
      <c r="A109" s="32"/>
      <c r="B109" s="33"/>
      <c r="C109" s="155" t="s">
        <v>8</v>
      </c>
      <c r="D109" s="155" t="s">
        <v>118</v>
      </c>
      <c r="E109" s="156" t="s">
        <v>174</v>
      </c>
      <c r="F109" s="157" t="s">
        <v>175</v>
      </c>
      <c r="G109" s="158" t="s">
        <v>128</v>
      </c>
      <c r="H109" s="159">
        <v>4</v>
      </c>
      <c r="I109" s="160"/>
      <c r="J109" s="161">
        <f>ROUND(I109*H109,2)</f>
        <v>0</v>
      </c>
      <c r="K109" s="157" t="s">
        <v>122</v>
      </c>
      <c r="L109" s="162"/>
      <c r="M109" s="163" t="s">
        <v>19</v>
      </c>
      <c r="N109" s="164" t="s">
        <v>43</v>
      </c>
      <c r="O109" s="62"/>
      <c r="P109" s="165">
        <f>O109*H109</f>
        <v>0</v>
      </c>
      <c r="Q109" s="165">
        <v>0</v>
      </c>
      <c r="R109" s="165">
        <f>Q109*H109</f>
        <v>0</v>
      </c>
      <c r="S109" s="165">
        <v>0</v>
      </c>
      <c r="T109" s="166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7" t="s">
        <v>82</v>
      </c>
      <c r="AT109" s="167" t="s">
        <v>118</v>
      </c>
      <c r="AU109" s="167" t="s">
        <v>72</v>
      </c>
      <c r="AY109" s="15" t="s">
        <v>123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5" t="s">
        <v>80</v>
      </c>
      <c r="BK109" s="168">
        <f>ROUND(I109*H109,2)</f>
        <v>0</v>
      </c>
      <c r="BL109" s="15" t="s">
        <v>80</v>
      </c>
      <c r="BM109" s="167" t="s">
        <v>176</v>
      </c>
    </row>
    <row r="110" spans="1:65" s="2" customFormat="1" ht="10">
      <c r="A110" s="32"/>
      <c r="B110" s="33"/>
      <c r="C110" s="34"/>
      <c r="D110" s="169" t="s">
        <v>125</v>
      </c>
      <c r="E110" s="34"/>
      <c r="F110" s="170" t="s">
        <v>175</v>
      </c>
      <c r="G110" s="34"/>
      <c r="H110" s="34"/>
      <c r="I110" s="171"/>
      <c r="J110" s="34"/>
      <c r="K110" s="34"/>
      <c r="L110" s="37"/>
      <c r="M110" s="172"/>
      <c r="N110" s="173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125</v>
      </c>
      <c r="AU110" s="15" t="s">
        <v>72</v>
      </c>
    </row>
    <row r="111" spans="1:65" s="2" customFormat="1" ht="21.75" customHeight="1">
      <c r="A111" s="32"/>
      <c r="B111" s="33"/>
      <c r="C111" s="155" t="s">
        <v>177</v>
      </c>
      <c r="D111" s="155" t="s">
        <v>118</v>
      </c>
      <c r="E111" s="156" t="s">
        <v>178</v>
      </c>
      <c r="F111" s="157" t="s">
        <v>179</v>
      </c>
      <c r="G111" s="158" t="s">
        <v>128</v>
      </c>
      <c r="H111" s="159">
        <v>3</v>
      </c>
      <c r="I111" s="160"/>
      <c r="J111" s="161">
        <f>ROUND(I111*H111,2)</f>
        <v>0</v>
      </c>
      <c r="K111" s="157" t="s">
        <v>19</v>
      </c>
      <c r="L111" s="162"/>
      <c r="M111" s="163" t="s">
        <v>19</v>
      </c>
      <c r="N111" s="164" t="s">
        <v>43</v>
      </c>
      <c r="O111" s="62"/>
      <c r="P111" s="165">
        <f>O111*H111</f>
        <v>0</v>
      </c>
      <c r="Q111" s="165">
        <v>0</v>
      </c>
      <c r="R111" s="165">
        <f>Q111*H111</f>
        <v>0</v>
      </c>
      <c r="S111" s="165">
        <v>0</v>
      </c>
      <c r="T111" s="16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7" t="s">
        <v>82</v>
      </c>
      <c r="AT111" s="167" t="s">
        <v>118</v>
      </c>
      <c r="AU111" s="167" t="s">
        <v>72</v>
      </c>
      <c r="AY111" s="15" t="s">
        <v>123</v>
      </c>
      <c r="BE111" s="168">
        <f>IF(N111="základní",J111,0)</f>
        <v>0</v>
      </c>
      <c r="BF111" s="168">
        <f>IF(N111="snížená",J111,0)</f>
        <v>0</v>
      </c>
      <c r="BG111" s="168">
        <f>IF(N111="zákl. přenesená",J111,0)</f>
        <v>0</v>
      </c>
      <c r="BH111" s="168">
        <f>IF(N111="sníž. přenesená",J111,0)</f>
        <v>0</v>
      </c>
      <c r="BI111" s="168">
        <f>IF(N111="nulová",J111,0)</f>
        <v>0</v>
      </c>
      <c r="BJ111" s="15" t="s">
        <v>80</v>
      </c>
      <c r="BK111" s="168">
        <f>ROUND(I111*H111,2)</f>
        <v>0</v>
      </c>
      <c r="BL111" s="15" t="s">
        <v>80</v>
      </c>
      <c r="BM111" s="167" t="s">
        <v>180</v>
      </c>
    </row>
    <row r="112" spans="1:65" s="2" customFormat="1" ht="10">
      <c r="A112" s="32"/>
      <c r="B112" s="33"/>
      <c r="C112" s="34"/>
      <c r="D112" s="169" t="s">
        <v>125</v>
      </c>
      <c r="E112" s="34"/>
      <c r="F112" s="170" t="s">
        <v>181</v>
      </c>
      <c r="G112" s="34"/>
      <c r="H112" s="34"/>
      <c r="I112" s="171"/>
      <c r="J112" s="34"/>
      <c r="K112" s="34"/>
      <c r="L112" s="37"/>
      <c r="M112" s="172"/>
      <c r="N112" s="173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125</v>
      </c>
      <c r="AU112" s="15" t="s">
        <v>72</v>
      </c>
    </row>
    <row r="113" spans="1:65" s="2" customFormat="1" ht="21.75" customHeight="1">
      <c r="A113" s="32"/>
      <c r="B113" s="33"/>
      <c r="C113" s="155" t="s">
        <v>182</v>
      </c>
      <c r="D113" s="155" t="s">
        <v>118</v>
      </c>
      <c r="E113" s="156" t="s">
        <v>183</v>
      </c>
      <c r="F113" s="157" t="s">
        <v>184</v>
      </c>
      <c r="G113" s="158" t="s">
        <v>128</v>
      </c>
      <c r="H113" s="159">
        <v>2</v>
      </c>
      <c r="I113" s="160"/>
      <c r="J113" s="161">
        <f>ROUND(I113*H113,2)</f>
        <v>0</v>
      </c>
      <c r="K113" s="157" t="s">
        <v>122</v>
      </c>
      <c r="L113" s="162"/>
      <c r="M113" s="163" t="s">
        <v>19</v>
      </c>
      <c r="N113" s="164" t="s">
        <v>43</v>
      </c>
      <c r="O113" s="62"/>
      <c r="P113" s="165">
        <f>O113*H113</f>
        <v>0</v>
      </c>
      <c r="Q113" s="165">
        <v>0</v>
      </c>
      <c r="R113" s="165">
        <f>Q113*H113</f>
        <v>0</v>
      </c>
      <c r="S113" s="165">
        <v>0</v>
      </c>
      <c r="T113" s="166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7" t="s">
        <v>82</v>
      </c>
      <c r="AT113" s="167" t="s">
        <v>118</v>
      </c>
      <c r="AU113" s="167" t="s">
        <v>72</v>
      </c>
      <c r="AY113" s="15" t="s">
        <v>123</v>
      </c>
      <c r="BE113" s="168">
        <f>IF(N113="základní",J113,0)</f>
        <v>0</v>
      </c>
      <c r="BF113" s="168">
        <f>IF(N113="snížená",J113,0)</f>
        <v>0</v>
      </c>
      <c r="BG113" s="168">
        <f>IF(N113="zákl. přenesená",J113,0)</f>
        <v>0</v>
      </c>
      <c r="BH113" s="168">
        <f>IF(N113="sníž. přenesená",J113,0)</f>
        <v>0</v>
      </c>
      <c r="BI113" s="168">
        <f>IF(N113="nulová",J113,0)</f>
        <v>0</v>
      </c>
      <c r="BJ113" s="15" t="s">
        <v>80</v>
      </c>
      <c r="BK113" s="168">
        <f>ROUND(I113*H113,2)</f>
        <v>0</v>
      </c>
      <c r="BL113" s="15" t="s">
        <v>80</v>
      </c>
      <c r="BM113" s="167" t="s">
        <v>185</v>
      </c>
    </row>
    <row r="114" spans="1:65" s="2" customFormat="1" ht="10">
      <c r="A114" s="32"/>
      <c r="B114" s="33"/>
      <c r="C114" s="34"/>
      <c r="D114" s="169" t="s">
        <v>125</v>
      </c>
      <c r="E114" s="34"/>
      <c r="F114" s="170" t="s">
        <v>184</v>
      </c>
      <c r="G114" s="34"/>
      <c r="H114" s="34"/>
      <c r="I114" s="171"/>
      <c r="J114" s="34"/>
      <c r="K114" s="34"/>
      <c r="L114" s="37"/>
      <c r="M114" s="172"/>
      <c r="N114" s="173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125</v>
      </c>
      <c r="AU114" s="15" t="s">
        <v>72</v>
      </c>
    </row>
    <row r="115" spans="1:65" s="2" customFormat="1" ht="16.5" customHeight="1">
      <c r="A115" s="32"/>
      <c r="B115" s="33"/>
      <c r="C115" s="155" t="s">
        <v>186</v>
      </c>
      <c r="D115" s="155" t="s">
        <v>118</v>
      </c>
      <c r="E115" s="156" t="s">
        <v>187</v>
      </c>
      <c r="F115" s="157" t="s">
        <v>188</v>
      </c>
      <c r="G115" s="158" t="s">
        <v>128</v>
      </c>
      <c r="H115" s="159">
        <v>6</v>
      </c>
      <c r="I115" s="160"/>
      <c r="J115" s="161">
        <f>ROUND(I115*H115,2)</f>
        <v>0</v>
      </c>
      <c r="K115" s="157" t="s">
        <v>122</v>
      </c>
      <c r="L115" s="162"/>
      <c r="M115" s="163" t="s">
        <v>19</v>
      </c>
      <c r="N115" s="164" t="s">
        <v>43</v>
      </c>
      <c r="O115" s="62"/>
      <c r="P115" s="165">
        <f>O115*H115</f>
        <v>0</v>
      </c>
      <c r="Q115" s="165">
        <v>0</v>
      </c>
      <c r="R115" s="165">
        <f>Q115*H115</f>
        <v>0</v>
      </c>
      <c r="S115" s="165">
        <v>0</v>
      </c>
      <c r="T115" s="166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7" t="s">
        <v>82</v>
      </c>
      <c r="AT115" s="167" t="s">
        <v>118</v>
      </c>
      <c r="AU115" s="167" t="s">
        <v>72</v>
      </c>
      <c r="AY115" s="15" t="s">
        <v>123</v>
      </c>
      <c r="BE115" s="168">
        <f>IF(N115="základní",J115,0)</f>
        <v>0</v>
      </c>
      <c r="BF115" s="168">
        <f>IF(N115="snížená",J115,0)</f>
        <v>0</v>
      </c>
      <c r="BG115" s="168">
        <f>IF(N115="zákl. přenesená",J115,0)</f>
        <v>0</v>
      </c>
      <c r="BH115" s="168">
        <f>IF(N115="sníž. přenesená",J115,0)</f>
        <v>0</v>
      </c>
      <c r="BI115" s="168">
        <f>IF(N115="nulová",J115,0)</f>
        <v>0</v>
      </c>
      <c r="BJ115" s="15" t="s">
        <v>80</v>
      </c>
      <c r="BK115" s="168">
        <f>ROUND(I115*H115,2)</f>
        <v>0</v>
      </c>
      <c r="BL115" s="15" t="s">
        <v>80</v>
      </c>
      <c r="BM115" s="167" t="s">
        <v>189</v>
      </c>
    </row>
    <row r="116" spans="1:65" s="2" customFormat="1" ht="10">
      <c r="A116" s="32"/>
      <c r="B116" s="33"/>
      <c r="C116" s="34"/>
      <c r="D116" s="169" t="s">
        <v>125</v>
      </c>
      <c r="E116" s="34"/>
      <c r="F116" s="170" t="s">
        <v>188</v>
      </c>
      <c r="G116" s="34"/>
      <c r="H116" s="34"/>
      <c r="I116" s="171"/>
      <c r="J116" s="34"/>
      <c r="K116" s="34"/>
      <c r="L116" s="37"/>
      <c r="M116" s="172"/>
      <c r="N116" s="173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125</v>
      </c>
      <c r="AU116" s="15" t="s">
        <v>72</v>
      </c>
    </row>
    <row r="117" spans="1:65" s="2" customFormat="1" ht="16.5" customHeight="1">
      <c r="A117" s="32"/>
      <c r="B117" s="33"/>
      <c r="C117" s="155" t="s">
        <v>190</v>
      </c>
      <c r="D117" s="155" t="s">
        <v>118</v>
      </c>
      <c r="E117" s="156" t="s">
        <v>191</v>
      </c>
      <c r="F117" s="157" t="s">
        <v>192</v>
      </c>
      <c r="G117" s="158" t="s">
        <v>128</v>
      </c>
      <c r="H117" s="159">
        <v>6</v>
      </c>
      <c r="I117" s="160"/>
      <c r="J117" s="161">
        <f>ROUND(I117*H117,2)</f>
        <v>0</v>
      </c>
      <c r="K117" s="157" t="s">
        <v>122</v>
      </c>
      <c r="L117" s="162"/>
      <c r="M117" s="163" t="s">
        <v>19</v>
      </c>
      <c r="N117" s="164" t="s">
        <v>43</v>
      </c>
      <c r="O117" s="62"/>
      <c r="P117" s="165">
        <f>O117*H117</f>
        <v>0</v>
      </c>
      <c r="Q117" s="165">
        <v>0</v>
      </c>
      <c r="R117" s="165">
        <f>Q117*H117</f>
        <v>0</v>
      </c>
      <c r="S117" s="165">
        <v>0</v>
      </c>
      <c r="T117" s="16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82</v>
      </c>
      <c r="AT117" s="167" t="s">
        <v>118</v>
      </c>
      <c r="AU117" s="167" t="s">
        <v>72</v>
      </c>
      <c r="AY117" s="15" t="s">
        <v>123</v>
      </c>
      <c r="BE117" s="168">
        <f>IF(N117="základní",J117,0)</f>
        <v>0</v>
      </c>
      <c r="BF117" s="168">
        <f>IF(N117="snížená",J117,0)</f>
        <v>0</v>
      </c>
      <c r="BG117" s="168">
        <f>IF(N117="zákl. přenesená",J117,0)</f>
        <v>0</v>
      </c>
      <c r="BH117" s="168">
        <f>IF(N117="sníž. přenesená",J117,0)</f>
        <v>0</v>
      </c>
      <c r="BI117" s="168">
        <f>IF(N117="nulová",J117,0)</f>
        <v>0</v>
      </c>
      <c r="BJ117" s="15" t="s">
        <v>80</v>
      </c>
      <c r="BK117" s="168">
        <f>ROUND(I117*H117,2)</f>
        <v>0</v>
      </c>
      <c r="BL117" s="15" t="s">
        <v>80</v>
      </c>
      <c r="BM117" s="167" t="s">
        <v>193</v>
      </c>
    </row>
    <row r="118" spans="1:65" s="2" customFormat="1" ht="10">
      <c r="A118" s="32"/>
      <c r="B118" s="33"/>
      <c r="C118" s="34"/>
      <c r="D118" s="169" t="s">
        <v>125</v>
      </c>
      <c r="E118" s="34"/>
      <c r="F118" s="170" t="s">
        <v>192</v>
      </c>
      <c r="G118" s="34"/>
      <c r="H118" s="34"/>
      <c r="I118" s="171"/>
      <c r="J118" s="34"/>
      <c r="K118" s="34"/>
      <c r="L118" s="37"/>
      <c r="M118" s="172"/>
      <c r="N118" s="173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125</v>
      </c>
      <c r="AU118" s="15" t="s">
        <v>72</v>
      </c>
    </row>
    <row r="119" spans="1:65" s="2" customFormat="1" ht="21.75" customHeight="1">
      <c r="A119" s="32"/>
      <c r="B119" s="33"/>
      <c r="C119" s="155" t="s">
        <v>194</v>
      </c>
      <c r="D119" s="155" t="s">
        <v>118</v>
      </c>
      <c r="E119" s="156" t="s">
        <v>195</v>
      </c>
      <c r="F119" s="157" t="s">
        <v>196</v>
      </c>
      <c r="G119" s="158" t="s">
        <v>128</v>
      </c>
      <c r="H119" s="159">
        <v>11</v>
      </c>
      <c r="I119" s="160"/>
      <c r="J119" s="161">
        <f>ROUND(I119*H119,2)</f>
        <v>0</v>
      </c>
      <c r="K119" s="157" t="s">
        <v>122</v>
      </c>
      <c r="L119" s="162"/>
      <c r="M119" s="163" t="s">
        <v>19</v>
      </c>
      <c r="N119" s="164" t="s">
        <v>43</v>
      </c>
      <c r="O119" s="62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82</v>
      </c>
      <c r="AT119" s="167" t="s">
        <v>118</v>
      </c>
      <c r="AU119" s="167" t="s">
        <v>72</v>
      </c>
      <c r="AY119" s="15" t="s">
        <v>123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80</v>
      </c>
      <c r="BK119" s="168">
        <f>ROUND(I119*H119,2)</f>
        <v>0</v>
      </c>
      <c r="BL119" s="15" t="s">
        <v>80</v>
      </c>
      <c r="BM119" s="167" t="s">
        <v>197</v>
      </c>
    </row>
    <row r="120" spans="1:65" s="2" customFormat="1" ht="10">
      <c r="A120" s="32"/>
      <c r="B120" s="33"/>
      <c r="C120" s="34"/>
      <c r="D120" s="169" t="s">
        <v>125</v>
      </c>
      <c r="E120" s="34"/>
      <c r="F120" s="170" t="s">
        <v>196</v>
      </c>
      <c r="G120" s="34"/>
      <c r="H120" s="34"/>
      <c r="I120" s="171"/>
      <c r="J120" s="34"/>
      <c r="K120" s="34"/>
      <c r="L120" s="37"/>
      <c r="M120" s="172"/>
      <c r="N120" s="173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125</v>
      </c>
      <c r="AU120" s="15" t="s">
        <v>72</v>
      </c>
    </row>
    <row r="121" spans="1:65" s="2" customFormat="1" ht="16.5" customHeight="1">
      <c r="A121" s="32"/>
      <c r="B121" s="33"/>
      <c r="C121" s="155" t="s">
        <v>7</v>
      </c>
      <c r="D121" s="155" t="s">
        <v>118</v>
      </c>
      <c r="E121" s="156" t="s">
        <v>198</v>
      </c>
      <c r="F121" s="157" t="s">
        <v>199</v>
      </c>
      <c r="G121" s="158" t="s">
        <v>121</v>
      </c>
      <c r="H121" s="159">
        <v>50</v>
      </c>
      <c r="I121" s="160"/>
      <c r="J121" s="161">
        <f>ROUND(I121*H121,2)</f>
        <v>0</v>
      </c>
      <c r="K121" s="157" t="s">
        <v>122</v>
      </c>
      <c r="L121" s="162"/>
      <c r="M121" s="163" t="s">
        <v>19</v>
      </c>
      <c r="N121" s="164" t="s">
        <v>43</v>
      </c>
      <c r="O121" s="62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82</v>
      </c>
      <c r="AT121" s="167" t="s">
        <v>118</v>
      </c>
      <c r="AU121" s="167" t="s">
        <v>72</v>
      </c>
      <c r="AY121" s="15" t="s">
        <v>123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80</v>
      </c>
      <c r="BK121" s="168">
        <f>ROUND(I121*H121,2)</f>
        <v>0</v>
      </c>
      <c r="BL121" s="15" t="s">
        <v>80</v>
      </c>
      <c r="BM121" s="167" t="s">
        <v>200</v>
      </c>
    </row>
    <row r="122" spans="1:65" s="2" customFormat="1" ht="10">
      <c r="A122" s="32"/>
      <c r="B122" s="33"/>
      <c r="C122" s="34"/>
      <c r="D122" s="169" t="s">
        <v>125</v>
      </c>
      <c r="E122" s="34"/>
      <c r="F122" s="170" t="s">
        <v>199</v>
      </c>
      <c r="G122" s="34"/>
      <c r="H122" s="34"/>
      <c r="I122" s="171"/>
      <c r="J122" s="34"/>
      <c r="K122" s="34"/>
      <c r="L122" s="37"/>
      <c r="M122" s="172"/>
      <c r="N122" s="173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125</v>
      </c>
      <c r="AU122" s="15" t="s">
        <v>72</v>
      </c>
    </row>
    <row r="123" spans="1:65" s="2" customFormat="1" ht="21.75" customHeight="1">
      <c r="A123" s="32"/>
      <c r="B123" s="33"/>
      <c r="C123" s="155" t="s">
        <v>201</v>
      </c>
      <c r="D123" s="155" t="s">
        <v>118</v>
      </c>
      <c r="E123" s="156" t="s">
        <v>202</v>
      </c>
      <c r="F123" s="157" t="s">
        <v>203</v>
      </c>
      <c r="G123" s="158" t="s">
        <v>128</v>
      </c>
      <c r="H123" s="159">
        <v>12</v>
      </c>
      <c r="I123" s="160"/>
      <c r="J123" s="161">
        <f>ROUND(I123*H123,2)</f>
        <v>0</v>
      </c>
      <c r="K123" s="157" t="s">
        <v>122</v>
      </c>
      <c r="L123" s="162"/>
      <c r="M123" s="163" t="s">
        <v>19</v>
      </c>
      <c r="N123" s="164" t="s">
        <v>43</v>
      </c>
      <c r="O123" s="62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7" t="s">
        <v>82</v>
      </c>
      <c r="AT123" s="167" t="s">
        <v>118</v>
      </c>
      <c r="AU123" s="167" t="s">
        <v>72</v>
      </c>
      <c r="AY123" s="15" t="s">
        <v>123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80</v>
      </c>
      <c r="BK123" s="168">
        <f>ROUND(I123*H123,2)</f>
        <v>0</v>
      </c>
      <c r="BL123" s="15" t="s">
        <v>80</v>
      </c>
      <c r="BM123" s="167" t="s">
        <v>204</v>
      </c>
    </row>
    <row r="124" spans="1:65" s="2" customFormat="1" ht="10">
      <c r="A124" s="32"/>
      <c r="B124" s="33"/>
      <c r="C124" s="34"/>
      <c r="D124" s="169" t="s">
        <v>125</v>
      </c>
      <c r="E124" s="34"/>
      <c r="F124" s="170" t="s">
        <v>203</v>
      </c>
      <c r="G124" s="34"/>
      <c r="H124" s="34"/>
      <c r="I124" s="171"/>
      <c r="J124" s="34"/>
      <c r="K124" s="34"/>
      <c r="L124" s="37"/>
      <c r="M124" s="172"/>
      <c r="N124" s="173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125</v>
      </c>
      <c r="AU124" s="15" t="s">
        <v>72</v>
      </c>
    </row>
    <row r="125" spans="1:65" s="2" customFormat="1" ht="21.75" customHeight="1">
      <c r="A125" s="32"/>
      <c r="B125" s="33"/>
      <c r="C125" s="155" t="s">
        <v>205</v>
      </c>
      <c r="D125" s="155" t="s">
        <v>118</v>
      </c>
      <c r="E125" s="156" t="s">
        <v>206</v>
      </c>
      <c r="F125" s="157" t="s">
        <v>207</v>
      </c>
      <c r="G125" s="158" t="s">
        <v>128</v>
      </c>
      <c r="H125" s="159">
        <v>3</v>
      </c>
      <c r="I125" s="160"/>
      <c r="J125" s="161">
        <f>ROUND(I125*H125,2)</f>
        <v>0</v>
      </c>
      <c r="K125" s="157" t="s">
        <v>122</v>
      </c>
      <c r="L125" s="162"/>
      <c r="M125" s="163" t="s">
        <v>19</v>
      </c>
      <c r="N125" s="164" t="s">
        <v>43</v>
      </c>
      <c r="O125" s="62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82</v>
      </c>
      <c r="AT125" s="167" t="s">
        <v>118</v>
      </c>
      <c r="AU125" s="167" t="s">
        <v>72</v>
      </c>
      <c r="AY125" s="15" t="s">
        <v>123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80</v>
      </c>
      <c r="BK125" s="168">
        <f>ROUND(I125*H125,2)</f>
        <v>0</v>
      </c>
      <c r="BL125" s="15" t="s">
        <v>80</v>
      </c>
      <c r="BM125" s="167" t="s">
        <v>208</v>
      </c>
    </row>
    <row r="126" spans="1:65" s="2" customFormat="1" ht="10">
      <c r="A126" s="32"/>
      <c r="B126" s="33"/>
      <c r="C126" s="34"/>
      <c r="D126" s="169" t="s">
        <v>125</v>
      </c>
      <c r="E126" s="34"/>
      <c r="F126" s="170" t="s">
        <v>207</v>
      </c>
      <c r="G126" s="34"/>
      <c r="H126" s="34"/>
      <c r="I126" s="171"/>
      <c r="J126" s="34"/>
      <c r="K126" s="34"/>
      <c r="L126" s="37"/>
      <c r="M126" s="172"/>
      <c r="N126" s="173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125</v>
      </c>
      <c r="AU126" s="15" t="s">
        <v>72</v>
      </c>
    </row>
    <row r="127" spans="1:65" s="12" customFormat="1" ht="25.9" customHeight="1">
      <c r="B127" s="174"/>
      <c r="C127" s="175"/>
      <c r="D127" s="176" t="s">
        <v>71</v>
      </c>
      <c r="E127" s="177" t="s">
        <v>209</v>
      </c>
      <c r="F127" s="177" t="s">
        <v>210</v>
      </c>
      <c r="G127" s="175"/>
      <c r="H127" s="175"/>
      <c r="I127" s="178"/>
      <c r="J127" s="179">
        <f>BK127</f>
        <v>0</v>
      </c>
      <c r="K127" s="175"/>
      <c r="L127" s="180"/>
      <c r="M127" s="181"/>
      <c r="N127" s="182"/>
      <c r="O127" s="182"/>
      <c r="P127" s="183">
        <f>P128</f>
        <v>0</v>
      </c>
      <c r="Q127" s="182"/>
      <c r="R127" s="183">
        <f>R128</f>
        <v>0</v>
      </c>
      <c r="S127" s="182"/>
      <c r="T127" s="184">
        <f>T128</f>
        <v>0</v>
      </c>
      <c r="AR127" s="185" t="s">
        <v>80</v>
      </c>
      <c r="AT127" s="186" t="s">
        <v>71</v>
      </c>
      <c r="AU127" s="186" t="s">
        <v>72</v>
      </c>
      <c r="AY127" s="185" t="s">
        <v>123</v>
      </c>
      <c r="BK127" s="187">
        <f>BK128</f>
        <v>0</v>
      </c>
    </row>
    <row r="128" spans="1:65" s="12" customFormat="1" ht="22.75" customHeight="1">
      <c r="B128" s="174"/>
      <c r="C128" s="175"/>
      <c r="D128" s="176" t="s">
        <v>71</v>
      </c>
      <c r="E128" s="188" t="s">
        <v>138</v>
      </c>
      <c r="F128" s="188" t="s">
        <v>211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SUM(P129:P130)</f>
        <v>0</v>
      </c>
      <c r="Q128" s="182"/>
      <c r="R128" s="183">
        <f>SUM(R129:R130)</f>
        <v>0</v>
      </c>
      <c r="S128" s="182"/>
      <c r="T128" s="184">
        <f>SUM(T129:T130)</f>
        <v>0</v>
      </c>
      <c r="AR128" s="185" t="s">
        <v>80</v>
      </c>
      <c r="AT128" s="186" t="s">
        <v>71</v>
      </c>
      <c r="AU128" s="186" t="s">
        <v>80</v>
      </c>
      <c r="AY128" s="185" t="s">
        <v>123</v>
      </c>
      <c r="BK128" s="187">
        <f>SUM(BK129:BK130)</f>
        <v>0</v>
      </c>
    </row>
    <row r="129" spans="1:65" s="2" customFormat="1" ht="16.5" customHeight="1">
      <c r="A129" s="32"/>
      <c r="B129" s="33"/>
      <c r="C129" s="190" t="s">
        <v>212</v>
      </c>
      <c r="D129" s="190" t="s">
        <v>213</v>
      </c>
      <c r="E129" s="191" t="s">
        <v>214</v>
      </c>
      <c r="F129" s="192" t="s">
        <v>215</v>
      </c>
      <c r="G129" s="193" t="s">
        <v>216</v>
      </c>
      <c r="H129" s="194">
        <v>24</v>
      </c>
      <c r="I129" s="195"/>
      <c r="J129" s="196">
        <f>ROUND(I129*H129,2)</f>
        <v>0</v>
      </c>
      <c r="K129" s="192" t="s">
        <v>122</v>
      </c>
      <c r="L129" s="37"/>
      <c r="M129" s="197" t="s">
        <v>19</v>
      </c>
      <c r="N129" s="198" t="s">
        <v>43</v>
      </c>
      <c r="O129" s="62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80</v>
      </c>
      <c r="AT129" s="167" t="s">
        <v>213</v>
      </c>
      <c r="AU129" s="167" t="s">
        <v>82</v>
      </c>
      <c r="AY129" s="15" t="s">
        <v>123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80</v>
      </c>
      <c r="BK129" s="168">
        <f>ROUND(I129*H129,2)</f>
        <v>0</v>
      </c>
      <c r="BL129" s="15" t="s">
        <v>80</v>
      </c>
      <c r="BM129" s="167" t="s">
        <v>217</v>
      </c>
    </row>
    <row r="130" spans="1:65" s="2" customFormat="1" ht="18">
      <c r="A130" s="32"/>
      <c r="B130" s="33"/>
      <c r="C130" s="34"/>
      <c r="D130" s="169" t="s">
        <v>125</v>
      </c>
      <c r="E130" s="34"/>
      <c r="F130" s="170" t="s">
        <v>218</v>
      </c>
      <c r="G130" s="34"/>
      <c r="H130" s="34"/>
      <c r="I130" s="171"/>
      <c r="J130" s="34"/>
      <c r="K130" s="34"/>
      <c r="L130" s="37"/>
      <c r="M130" s="172"/>
      <c r="N130" s="173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125</v>
      </c>
      <c r="AU130" s="15" t="s">
        <v>82</v>
      </c>
    </row>
    <row r="131" spans="1:65" s="12" customFormat="1" ht="25.9" customHeight="1">
      <c r="B131" s="174"/>
      <c r="C131" s="175"/>
      <c r="D131" s="176" t="s">
        <v>71</v>
      </c>
      <c r="E131" s="177" t="s">
        <v>219</v>
      </c>
      <c r="F131" s="177" t="s">
        <v>220</v>
      </c>
      <c r="G131" s="175"/>
      <c r="H131" s="175"/>
      <c r="I131" s="178"/>
      <c r="J131" s="179">
        <f>BK131</f>
        <v>0</v>
      </c>
      <c r="K131" s="175"/>
      <c r="L131" s="180"/>
      <c r="M131" s="181"/>
      <c r="N131" s="182"/>
      <c r="O131" s="182"/>
      <c r="P131" s="183">
        <f>SUM(P132:P173)</f>
        <v>0</v>
      </c>
      <c r="Q131" s="182"/>
      <c r="R131" s="183">
        <f>SUM(R132:R173)</f>
        <v>0</v>
      </c>
      <c r="S131" s="182"/>
      <c r="T131" s="184">
        <f>SUM(T132:T173)</f>
        <v>0</v>
      </c>
      <c r="AR131" s="185" t="s">
        <v>134</v>
      </c>
      <c r="AT131" s="186" t="s">
        <v>71</v>
      </c>
      <c r="AU131" s="186" t="s">
        <v>72</v>
      </c>
      <c r="AY131" s="185" t="s">
        <v>123</v>
      </c>
      <c r="BK131" s="187">
        <f>SUM(BK132:BK173)</f>
        <v>0</v>
      </c>
    </row>
    <row r="132" spans="1:65" s="2" customFormat="1" ht="24.15" customHeight="1">
      <c r="A132" s="32"/>
      <c r="B132" s="33"/>
      <c r="C132" s="190" t="s">
        <v>221</v>
      </c>
      <c r="D132" s="190" t="s">
        <v>213</v>
      </c>
      <c r="E132" s="191" t="s">
        <v>222</v>
      </c>
      <c r="F132" s="192" t="s">
        <v>223</v>
      </c>
      <c r="G132" s="193" t="s">
        <v>121</v>
      </c>
      <c r="H132" s="194">
        <v>50</v>
      </c>
      <c r="I132" s="195"/>
      <c r="J132" s="196">
        <f>ROUND(I132*H132,2)</f>
        <v>0</v>
      </c>
      <c r="K132" s="192" t="s">
        <v>122</v>
      </c>
      <c r="L132" s="37"/>
      <c r="M132" s="197" t="s">
        <v>19</v>
      </c>
      <c r="N132" s="198" t="s">
        <v>43</v>
      </c>
      <c r="O132" s="62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80</v>
      </c>
      <c r="AT132" s="167" t="s">
        <v>213</v>
      </c>
      <c r="AU132" s="167" t="s">
        <v>80</v>
      </c>
      <c r="AY132" s="15" t="s">
        <v>123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80</v>
      </c>
      <c r="BK132" s="168">
        <f>ROUND(I132*H132,2)</f>
        <v>0</v>
      </c>
      <c r="BL132" s="15" t="s">
        <v>80</v>
      </c>
      <c r="BM132" s="167" t="s">
        <v>224</v>
      </c>
    </row>
    <row r="133" spans="1:65" s="2" customFormat="1" ht="18">
      <c r="A133" s="32"/>
      <c r="B133" s="33"/>
      <c r="C133" s="34"/>
      <c r="D133" s="169" t="s">
        <v>125</v>
      </c>
      <c r="E133" s="34"/>
      <c r="F133" s="170" t="s">
        <v>225</v>
      </c>
      <c r="G133" s="34"/>
      <c r="H133" s="34"/>
      <c r="I133" s="171"/>
      <c r="J133" s="34"/>
      <c r="K133" s="34"/>
      <c r="L133" s="37"/>
      <c r="M133" s="172"/>
      <c r="N133" s="173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125</v>
      </c>
      <c r="AU133" s="15" t="s">
        <v>80</v>
      </c>
    </row>
    <row r="134" spans="1:65" s="2" customFormat="1" ht="16.5" customHeight="1">
      <c r="A134" s="32"/>
      <c r="B134" s="33"/>
      <c r="C134" s="190" t="s">
        <v>226</v>
      </c>
      <c r="D134" s="190" t="s">
        <v>213</v>
      </c>
      <c r="E134" s="191" t="s">
        <v>227</v>
      </c>
      <c r="F134" s="192" t="s">
        <v>228</v>
      </c>
      <c r="G134" s="193" t="s">
        <v>128</v>
      </c>
      <c r="H134" s="194">
        <v>3</v>
      </c>
      <c r="I134" s="195"/>
      <c r="J134" s="196">
        <f>ROUND(I134*H134,2)</f>
        <v>0</v>
      </c>
      <c r="K134" s="192" t="s">
        <v>122</v>
      </c>
      <c r="L134" s="37"/>
      <c r="M134" s="197" t="s">
        <v>19</v>
      </c>
      <c r="N134" s="198" t="s">
        <v>43</v>
      </c>
      <c r="O134" s="62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7" t="s">
        <v>80</v>
      </c>
      <c r="AT134" s="167" t="s">
        <v>213</v>
      </c>
      <c r="AU134" s="167" t="s">
        <v>80</v>
      </c>
      <c r="AY134" s="15" t="s">
        <v>123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80</v>
      </c>
      <c r="BK134" s="168">
        <f>ROUND(I134*H134,2)</f>
        <v>0</v>
      </c>
      <c r="BL134" s="15" t="s">
        <v>80</v>
      </c>
      <c r="BM134" s="167" t="s">
        <v>229</v>
      </c>
    </row>
    <row r="135" spans="1:65" s="2" customFormat="1" ht="18">
      <c r="A135" s="32"/>
      <c r="B135" s="33"/>
      <c r="C135" s="34"/>
      <c r="D135" s="169" t="s">
        <v>125</v>
      </c>
      <c r="E135" s="34"/>
      <c r="F135" s="170" t="s">
        <v>230</v>
      </c>
      <c r="G135" s="34"/>
      <c r="H135" s="34"/>
      <c r="I135" s="171"/>
      <c r="J135" s="34"/>
      <c r="K135" s="34"/>
      <c r="L135" s="37"/>
      <c r="M135" s="172"/>
      <c r="N135" s="173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125</v>
      </c>
      <c r="AU135" s="15" t="s">
        <v>80</v>
      </c>
    </row>
    <row r="136" spans="1:65" s="2" customFormat="1" ht="21.75" customHeight="1">
      <c r="A136" s="32"/>
      <c r="B136" s="33"/>
      <c r="C136" s="190" t="s">
        <v>231</v>
      </c>
      <c r="D136" s="190" t="s">
        <v>213</v>
      </c>
      <c r="E136" s="191" t="s">
        <v>232</v>
      </c>
      <c r="F136" s="192" t="s">
        <v>233</v>
      </c>
      <c r="G136" s="193" t="s">
        <v>121</v>
      </c>
      <c r="H136" s="194">
        <v>100</v>
      </c>
      <c r="I136" s="195"/>
      <c r="J136" s="196">
        <f>ROUND(I136*H136,2)</f>
        <v>0</v>
      </c>
      <c r="K136" s="192" t="s">
        <v>122</v>
      </c>
      <c r="L136" s="37"/>
      <c r="M136" s="197" t="s">
        <v>19</v>
      </c>
      <c r="N136" s="198" t="s">
        <v>43</v>
      </c>
      <c r="O136" s="62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80</v>
      </c>
      <c r="AT136" s="167" t="s">
        <v>213</v>
      </c>
      <c r="AU136" s="167" t="s">
        <v>80</v>
      </c>
      <c r="AY136" s="15" t="s">
        <v>123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80</v>
      </c>
      <c r="BK136" s="168">
        <f>ROUND(I136*H136,2)</f>
        <v>0</v>
      </c>
      <c r="BL136" s="15" t="s">
        <v>80</v>
      </c>
      <c r="BM136" s="167" t="s">
        <v>234</v>
      </c>
    </row>
    <row r="137" spans="1:65" s="2" customFormat="1" ht="18">
      <c r="A137" s="32"/>
      <c r="B137" s="33"/>
      <c r="C137" s="34"/>
      <c r="D137" s="169" t="s">
        <v>125</v>
      </c>
      <c r="E137" s="34"/>
      <c r="F137" s="170" t="s">
        <v>235</v>
      </c>
      <c r="G137" s="34"/>
      <c r="H137" s="34"/>
      <c r="I137" s="171"/>
      <c r="J137" s="34"/>
      <c r="K137" s="34"/>
      <c r="L137" s="37"/>
      <c r="M137" s="172"/>
      <c r="N137" s="173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125</v>
      </c>
      <c r="AU137" s="15" t="s">
        <v>80</v>
      </c>
    </row>
    <row r="138" spans="1:65" s="2" customFormat="1" ht="21.75" customHeight="1">
      <c r="A138" s="32"/>
      <c r="B138" s="33"/>
      <c r="C138" s="190" t="s">
        <v>236</v>
      </c>
      <c r="D138" s="190" t="s">
        <v>213</v>
      </c>
      <c r="E138" s="191" t="s">
        <v>237</v>
      </c>
      <c r="F138" s="192" t="s">
        <v>238</v>
      </c>
      <c r="G138" s="193" t="s">
        <v>239</v>
      </c>
      <c r="H138" s="194">
        <v>60</v>
      </c>
      <c r="I138" s="195"/>
      <c r="J138" s="196">
        <f>ROUND(I138*H138,2)</f>
        <v>0</v>
      </c>
      <c r="K138" s="192" t="s">
        <v>122</v>
      </c>
      <c r="L138" s="37"/>
      <c r="M138" s="197" t="s">
        <v>19</v>
      </c>
      <c r="N138" s="198" t="s">
        <v>43</v>
      </c>
      <c r="O138" s="62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80</v>
      </c>
      <c r="AT138" s="167" t="s">
        <v>213</v>
      </c>
      <c r="AU138" s="167" t="s">
        <v>80</v>
      </c>
      <c r="AY138" s="15" t="s">
        <v>123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80</v>
      </c>
      <c r="BK138" s="168">
        <f>ROUND(I138*H138,2)</f>
        <v>0</v>
      </c>
      <c r="BL138" s="15" t="s">
        <v>80</v>
      </c>
      <c r="BM138" s="167" t="s">
        <v>240</v>
      </c>
    </row>
    <row r="139" spans="1:65" s="2" customFormat="1" ht="18">
      <c r="A139" s="32"/>
      <c r="B139" s="33"/>
      <c r="C139" s="34"/>
      <c r="D139" s="169" t="s">
        <v>125</v>
      </c>
      <c r="E139" s="34"/>
      <c r="F139" s="170" t="s">
        <v>241</v>
      </c>
      <c r="G139" s="34"/>
      <c r="H139" s="34"/>
      <c r="I139" s="171"/>
      <c r="J139" s="34"/>
      <c r="K139" s="34"/>
      <c r="L139" s="37"/>
      <c r="M139" s="172"/>
      <c r="N139" s="173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125</v>
      </c>
      <c r="AU139" s="15" t="s">
        <v>80</v>
      </c>
    </row>
    <row r="140" spans="1:65" s="2" customFormat="1" ht="16.5" customHeight="1">
      <c r="A140" s="32"/>
      <c r="B140" s="33"/>
      <c r="C140" s="190" t="s">
        <v>242</v>
      </c>
      <c r="D140" s="190" t="s">
        <v>213</v>
      </c>
      <c r="E140" s="191" t="s">
        <v>243</v>
      </c>
      <c r="F140" s="192" t="s">
        <v>244</v>
      </c>
      <c r="G140" s="193" t="s">
        <v>128</v>
      </c>
      <c r="H140" s="194">
        <v>5</v>
      </c>
      <c r="I140" s="195"/>
      <c r="J140" s="196">
        <f>ROUND(I140*H140,2)</f>
        <v>0</v>
      </c>
      <c r="K140" s="192" t="s">
        <v>122</v>
      </c>
      <c r="L140" s="37"/>
      <c r="M140" s="197" t="s">
        <v>19</v>
      </c>
      <c r="N140" s="198" t="s">
        <v>43</v>
      </c>
      <c r="O140" s="62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7" t="s">
        <v>80</v>
      </c>
      <c r="AT140" s="167" t="s">
        <v>213</v>
      </c>
      <c r="AU140" s="167" t="s">
        <v>80</v>
      </c>
      <c r="AY140" s="15" t="s">
        <v>123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80</v>
      </c>
      <c r="BK140" s="168">
        <f>ROUND(I140*H140,2)</f>
        <v>0</v>
      </c>
      <c r="BL140" s="15" t="s">
        <v>80</v>
      </c>
      <c r="BM140" s="167" t="s">
        <v>245</v>
      </c>
    </row>
    <row r="141" spans="1:65" s="2" customFormat="1" ht="10">
      <c r="A141" s="32"/>
      <c r="B141" s="33"/>
      <c r="C141" s="34"/>
      <c r="D141" s="169" t="s">
        <v>125</v>
      </c>
      <c r="E141" s="34"/>
      <c r="F141" s="170" t="s">
        <v>244</v>
      </c>
      <c r="G141" s="34"/>
      <c r="H141" s="34"/>
      <c r="I141" s="171"/>
      <c r="J141" s="34"/>
      <c r="K141" s="34"/>
      <c r="L141" s="37"/>
      <c r="M141" s="172"/>
      <c r="N141" s="173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125</v>
      </c>
      <c r="AU141" s="15" t="s">
        <v>80</v>
      </c>
    </row>
    <row r="142" spans="1:65" s="2" customFormat="1" ht="16.5" customHeight="1">
      <c r="A142" s="32"/>
      <c r="B142" s="33"/>
      <c r="C142" s="190" t="s">
        <v>246</v>
      </c>
      <c r="D142" s="190" t="s">
        <v>213</v>
      </c>
      <c r="E142" s="191" t="s">
        <v>247</v>
      </c>
      <c r="F142" s="192" t="s">
        <v>248</v>
      </c>
      <c r="G142" s="193" t="s">
        <v>128</v>
      </c>
      <c r="H142" s="194">
        <v>5</v>
      </c>
      <c r="I142" s="195"/>
      <c r="J142" s="196">
        <f>ROUND(I142*H142,2)</f>
        <v>0</v>
      </c>
      <c r="K142" s="192" t="s">
        <v>122</v>
      </c>
      <c r="L142" s="37"/>
      <c r="M142" s="197" t="s">
        <v>19</v>
      </c>
      <c r="N142" s="198" t="s">
        <v>43</v>
      </c>
      <c r="O142" s="62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7" t="s">
        <v>80</v>
      </c>
      <c r="AT142" s="167" t="s">
        <v>213</v>
      </c>
      <c r="AU142" s="167" t="s">
        <v>80</v>
      </c>
      <c r="AY142" s="15" t="s">
        <v>123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5" t="s">
        <v>80</v>
      </c>
      <c r="BK142" s="168">
        <f>ROUND(I142*H142,2)</f>
        <v>0</v>
      </c>
      <c r="BL142" s="15" t="s">
        <v>80</v>
      </c>
      <c r="BM142" s="167" t="s">
        <v>249</v>
      </c>
    </row>
    <row r="143" spans="1:65" s="2" customFormat="1" ht="10">
      <c r="A143" s="32"/>
      <c r="B143" s="33"/>
      <c r="C143" s="34"/>
      <c r="D143" s="169" t="s">
        <v>125</v>
      </c>
      <c r="E143" s="34"/>
      <c r="F143" s="170" t="s">
        <v>248</v>
      </c>
      <c r="G143" s="34"/>
      <c r="H143" s="34"/>
      <c r="I143" s="171"/>
      <c r="J143" s="34"/>
      <c r="K143" s="34"/>
      <c r="L143" s="37"/>
      <c r="M143" s="172"/>
      <c r="N143" s="173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125</v>
      </c>
      <c r="AU143" s="15" t="s">
        <v>80</v>
      </c>
    </row>
    <row r="144" spans="1:65" s="2" customFormat="1" ht="16.5" customHeight="1">
      <c r="A144" s="32"/>
      <c r="B144" s="33"/>
      <c r="C144" s="190" t="s">
        <v>250</v>
      </c>
      <c r="D144" s="190" t="s">
        <v>213</v>
      </c>
      <c r="E144" s="191" t="s">
        <v>251</v>
      </c>
      <c r="F144" s="192" t="s">
        <v>252</v>
      </c>
      <c r="G144" s="193" t="s">
        <v>128</v>
      </c>
      <c r="H144" s="194">
        <v>3</v>
      </c>
      <c r="I144" s="195"/>
      <c r="J144" s="196">
        <f>ROUND(I144*H144,2)</f>
        <v>0</v>
      </c>
      <c r="K144" s="192" t="s">
        <v>122</v>
      </c>
      <c r="L144" s="37"/>
      <c r="M144" s="197" t="s">
        <v>19</v>
      </c>
      <c r="N144" s="198" t="s">
        <v>43</v>
      </c>
      <c r="O144" s="62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7" t="s">
        <v>80</v>
      </c>
      <c r="AT144" s="167" t="s">
        <v>213</v>
      </c>
      <c r="AU144" s="167" t="s">
        <v>80</v>
      </c>
      <c r="AY144" s="15" t="s">
        <v>123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80</v>
      </c>
      <c r="BK144" s="168">
        <f>ROUND(I144*H144,2)</f>
        <v>0</v>
      </c>
      <c r="BL144" s="15" t="s">
        <v>80</v>
      </c>
      <c r="BM144" s="167" t="s">
        <v>253</v>
      </c>
    </row>
    <row r="145" spans="1:65" s="2" customFormat="1" ht="10">
      <c r="A145" s="32"/>
      <c r="B145" s="33"/>
      <c r="C145" s="34"/>
      <c r="D145" s="169" t="s">
        <v>125</v>
      </c>
      <c r="E145" s="34"/>
      <c r="F145" s="170" t="s">
        <v>254</v>
      </c>
      <c r="G145" s="34"/>
      <c r="H145" s="34"/>
      <c r="I145" s="171"/>
      <c r="J145" s="34"/>
      <c r="K145" s="34"/>
      <c r="L145" s="37"/>
      <c r="M145" s="172"/>
      <c r="N145" s="173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125</v>
      </c>
      <c r="AU145" s="15" t="s">
        <v>80</v>
      </c>
    </row>
    <row r="146" spans="1:65" s="2" customFormat="1" ht="16.5" customHeight="1">
      <c r="A146" s="32"/>
      <c r="B146" s="33"/>
      <c r="C146" s="190" t="s">
        <v>255</v>
      </c>
      <c r="D146" s="190" t="s">
        <v>213</v>
      </c>
      <c r="E146" s="191" t="s">
        <v>256</v>
      </c>
      <c r="F146" s="192" t="s">
        <v>257</v>
      </c>
      <c r="G146" s="193" t="s">
        <v>128</v>
      </c>
      <c r="H146" s="194">
        <v>12</v>
      </c>
      <c r="I146" s="195"/>
      <c r="J146" s="196">
        <f>ROUND(I146*H146,2)</f>
        <v>0</v>
      </c>
      <c r="K146" s="192" t="s">
        <v>122</v>
      </c>
      <c r="L146" s="37"/>
      <c r="M146" s="197" t="s">
        <v>19</v>
      </c>
      <c r="N146" s="198" t="s">
        <v>43</v>
      </c>
      <c r="O146" s="62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80</v>
      </c>
      <c r="AT146" s="167" t="s">
        <v>213</v>
      </c>
      <c r="AU146" s="167" t="s">
        <v>80</v>
      </c>
      <c r="AY146" s="15" t="s">
        <v>123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80</v>
      </c>
      <c r="BK146" s="168">
        <f>ROUND(I146*H146,2)</f>
        <v>0</v>
      </c>
      <c r="BL146" s="15" t="s">
        <v>80</v>
      </c>
      <c r="BM146" s="167" t="s">
        <v>258</v>
      </c>
    </row>
    <row r="147" spans="1:65" s="2" customFormat="1" ht="10">
      <c r="A147" s="32"/>
      <c r="B147" s="33"/>
      <c r="C147" s="34"/>
      <c r="D147" s="169" t="s">
        <v>125</v>
      </c>
      <c r="E147" s="34"/>
      <c r="F147" s="170" t="s">
        <v>257</v>
      </c>
      <c r="G147" s="34"/>
      <c r="H147" s="34"/>
      <c r="I147" s="171"/>
      <c r="J147" s="34"/>
      <c r="K147" s="34"/>
      <c r="L147" s="37"/>
      <c r="M147" s="172"/>
      <c r="N147" s="173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125</v>
      </c>
      <c r="AU147" s="15" t="s">
        <v>80</v>
      </c>
    </row>
    <row r="148" spans="1:65" s="2" customFormat="1" ht="16.5" customHeight="1">
      <c r="A148" s="32"/>
      <c r="B148" s="33"/>
      <c r="C148" s="190" t="s">
        <v>259</v>
      </c>
      <c r="D148" s="190" t="s">
        <v>213</v>
      </c>
      <c r="E148" s="191" t="s">
        <v>260</v>
      </c>
      <c r="F148" s="192" t="s">
        <v>261</v>
      </c>
      <c r="G148" s="193" t="s">
        <v>121</v>
      </c>
      <c r="H148" s="194">
        <v>5</v>
      </c>
      <c r="I148" s="195"/>
      <c r="J148" s="196">
        <f>ROUND(I148*H148,2)</f>
        <v>0</v>
      </c>
      <c r="K148" s="192" t="s">
        <v>122</v>
      </c>
      <c r="L148" s="37"/>
      <c r="M148" s="197" t="s">
        <v>19</v>
      </c>
      <c r="N148" s="198" t="s">
        <v>43</v>
      </c>
      <c r="O148" s="62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7" t="s">
        <v>80</v>
      </c>
      <c r="AT148" s="167" t="s">
        <v>213</v>
      </c>
      <c r="AU148" s="167" t="s">
        <v>80</v>
      </c>
      <c r="AY148" s="15" t="s">
        <v>123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80</v>
      </c>
      <c r="BK148" s="168">
        <f>ROUND(I148*H148,2)</f>
        <v>0</v>
      </c>
      <c r="BL148" s="15" t="s">
        <v>80</v>
      </c>
      <c r="BM148" s="167" t="s">
        <v>262</v>
      </c>
    </row>
    <row r="149" spans="1:65" s="2" customFormat="1" ht="10">
      <c r="A149" s="32"/>
      <c r="B149" s="33"/>
      <c r="C149" s="34"/>
      <c r="D149" s="169" t="s">
        <v>125</v>
      </c>
      <c r="E149" s="34"/>
      <c r="F149" s="170" t="s">
        <v>263</v>
      </c>
      <c r="G149" s="34"/>
      <c r="H149" s="34"/>
      <c r="I149" s="171"/>
      <c r="J149" s="34"/>
      <c r="K149" s="34"/>
      <c r="L149" s="37"/>
      <c r="M149" s="172"/>
      <c r="N149" s="173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125</v>
      </c>
      <c r="AU149" s="15" t="s">
        <v>80</v>
      </c>
    </row>
    <row r="150" spans="1:65" s="2" customFormat="1" ht="16.5" customHeight="1">
      <c r="A150" s="32"/>
      <c r="B150" s="33"/>
      <c r="C150" s="190" t="s">
        <v>264</v>
      </c>
      <c r="D150" s="190" t="s">
        <v>213</v>
      </c>
      <c r="E150" s="191" t="s">
        <v>265</v>
      </c>
      <c r="F150" s="192" t="s">
        <v>266</v>
      </c>
      <c r="G150" s="193" t="s">
        <v>128</v>
      </c>
      <c r="H150" s="194">
        <v>5</v>
      </c>
      <c r="I150" s="195"/>
      <c r="J150" s="196">
        <f>ROUND(I150*H150,2)</f>
        <v>0</v>
      </c>
      <c r="K150" s="192" t="s">
        <v>122</v>
      </c>
      <c r="L150" s="37"/>
      <c r="M150" s="197" t="s">
        <v>19</v>
      </c>
      <c r="N150" s="198" t="s">
        <v>43</v>
      </c>
      <c r="O150" s="62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80</v>
      </c>
      <c r="AT150" s="167" t="s">
        <v>213</v>
      </c>
      <c r="AU150" s="167" t="s">
        <v>80</v>
      </c>
      <c r="AY150" s="15" t="s">
        <v>123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80</v>
      </c>
      <c r="BK150" s="168">
        <f>ROUND(I150*H150,2)</f>
        <v>0</v>
      </c>
      <c r="BL150" s="15" t="s">
        <v>80</v>
      </c>
      <c r="BM150" s="167" t="s">
        <v>267</v>
      </c>
    </row>
    <row r="151" spans="1:65" s="2" customFormat="1" ht="10">
      <c r="A151" s="32"/>
      <c r="B151" s="33"/>
      <c r="C151" s="34"/>
      <c r="D151" s="169" t="s">
        <v>125</v>
      </c>
      <c r="E151" s="34"/>
      <c r="F151" s="170" t="s">
        <v>266</v>
      </c>
      <c r="G151" s="34"/>
      <c r="H151" s="34"/>
      <c r="I151" s="171"/>
      <c r="J151" s="34"/>
      <c r="K151" s="34"/>
      <c r="L151" s="37"/>
      <c r="M151" s="172"/>
      <c r="N151" s="173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125</v>
      </c>
      <c r="AU151" s="15" t="s">
        <v>80</v>
      </c>
    </row>
    <row r="152" spans="1:65" s="2" customFormat="1" ht="16.5" customHeight="1">
      <c r="A152" s="32"/>
      <c r="B152" s="33"/>
      <c r="C152" s="190" t="s">
        <v>268</v>
      </c>
      <c r="D152" s="190" t="s">
        <v>213</v>
      </c>
      <c r="E152" s="191" t="s">
        <v>269</v>
      </c>
      <c r="F152" s="192" t="s">
        <v>270</v>
      </c>
      <c r="G152" s="193" t="s">
        <v>128</v>
      </c>
      <c r="H152" s="194">
        <v>2</v>
      </c>
      <c r="I152" s="195"/>
      <c r="J152" s="196">
        <f>ROUND(I152*H152,2)</f>
        <v>0</v>
      </c>
      <c r="K152" s="192" t="s">
        <v>122</v>
      </c>
      <c r="L152" s="37"/>
      <c r="M152" s="197" t="s">
        <v>19</v>
      </c>
      <c r="N152" s="198" t="s">
        <v>43</v>
      </c>
      <c r="O152" s="62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80</v>
      </c>
      <c r="AT152" s="167" t="s">
        <v>213</v>
      </c>
      <c r="AU152" s="167" t="s">
        <v>80</v>
      </c>
      <c r="AY152" s="15" t="s">
        <v>123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80</v>
      </c>
      <c r="BK152" s="168">
        <f>ROUND(I152*H152,2)</f>
        <v>0</v>
      </c>
      <c r="BL152" s="15" t="s">
        <v>80</v>
      </c>
      <c r="BM152" s="167" t="s">
        <v>271</v>
      </c>
    </row>
    <row r="153" spans="1:65" s="2" customFormat="1" ht="10">
      <c r="A153" s="32"/>
      <c r="B153" s="33"/>
      <c r="C153" s="34"/>
      <c r="D153" s="169" t="s">
        <v>125</v>
      </c>
      <c r="E153" s="34"/>
      <c r="F153" s="170" t="s">
        <v>270</v>
      </c>
      <c r="G153" s="34"/>
      <c r="H153" s="34"/>
      <c r="I153" s="171"/>
      <c r="J153" s="34"/>
      <c r="K153" s="34"/>
      <c r="L153" s="37"/>
      <c r="M153" s="172"/>
      <c r="N153" s="173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125</v>
      </c>
      <c r="AU153" s="15" t="s">
        <v>80</v>
      </c>
    </row>
    <row r="154" spans="1:65" s="2" customFormat="1" ht="16.5" customHeight="1">
      <c r="A154" s="32"/>
      <c r="B154" s="33"/>
      <c r="C154" s="190" t="s">
        <v>272</v>
      </c>
      <c r="D154" s="190" t="s">
        <v>213</v>
      </c>
      <c r="E154" s="191" t="s">
        <v>273</v>
      </c>
      <c r="F154" s="192" t="s">
        <v>274</v>
      </c>
      <c r="G154" s="193" t="s">
        <v>128</v>
      </c>
      <c r="H154" s="194">
        <v>3</v>
      </c>
      <c r="I154" s="195"/>
      <c r="J154" s="196">
        <f>ROUND(I154*H154,2)</f>
        <v>0</v>
      </c>
      <c r="K154" s="192" t="s">
        <v>122</v>
      </c>
      <c r="L154" s="37"/>
      <c r="M154" s="197" t="s">
        <v>19</v>
      </c>
      <c r="N154" s="198" t="s">
        <v>43</v>
      </c>
      <c r="O154" s="62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80</v>
      </c>
      <c r="AT154" s="167" t="s">
        <v>213</v>
      </c>
      <c r="AU154" s="167" t="s">
        <v>80</v>
      </c>
      <c r="AY154" s="15" t="s">
        <v>123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80</v>
      </c>
      <c r="BK154" s="168">
        <f>ROUND(I154*H154,2)</f>
        <v>0</v>
      </c>
      <c r="BL154" s="15" t="s">
        <v>80</v>
      </c>
      <c r="BM154" s="167" t="s">
        <v>275</v>
      </c>
    </row>
    <row r="155" spans="1:65" s="2" customFormat="1" ht="10">
      <c r="A155" s="32"/>
      <c r="B155" s="33"/>
      <c r="C155" s="34"/>
      <c r="D155" s="169" t="s">
        <v>125</v>
      </c>
      <c r="E155" s="34"/>
      <c r="F155" s="170" t="s">
        <v>274</v>
      </c>
      <c r="G155" s="34"/>
      <c r="H155" s="34"/>
      <c r="I155" s="171"/>
      <c r="J155" s="34"/>
      <c r="K155" s="34"/>
      <c r="L155" s="37"/>
      <c r="M155" s="172"/>
      <c r="N155" s="173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125</v>
      </c>
      <c r="AU155" s="15" t="s">
        <v>80</v>
      </c>
    </row>
    <row r="156" spans="1:65" s="2" customFormat="1" ht="16.5" customHeight="1">
      <c r="A156" s="32"/>
      <c r="B156" s="33"/>
      <c r="C156" s="190" t="s">
        <v>276</v>
      </c>
      <c r="D156" s="190" t="s">
        <v>213</v>
      </c>
      <c r="E156" s="191" t="s">
        <v>277</v>
      </c>
      <c r="F156" s="192" t="s">
        <v>278</v>
      </c>
      <c r="G156" s="193" t="s">
        <v>128</v>
      </c>
      <c r="H156" s="194">
        <v>12</v>
      </c>
      <c r="I156" s="195"/>
      <c r="J156" s="196">
        <f>ROUND(I156*H156,2)</f>
        <v>0</v>
      </c>
      <c r="K156" s="192" t="s">
        <v>122</v>
      </c>
      <c r="L156" s="37"/>
      <c r="M156" s="197" t="s">
        <v>19</v>
      </c>
      <c r="N156" s="198" t="s">
        <v>43</v>
      </c>
      <c r="O156" s="62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7" t="s">
        <v>80</v>
      </c>
      <c r="AT156" s="167" t="s">
        <v>213</v>
      </c>
      <c r="AU156" s="167" t="s">
        <v>80</v>
      </c>
      <c r="AY156" s="15" t="s">
        <v>123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5" t="s">
        <v>80</v>
      </c>
      <c r="BK156" s="168">
        <f>ROUND(I156*H156,2)</f>
        <v>0</v>
      </c>
      <c r="BL156" s="15" t="s">
        <v>80</v>
      </c>
      <c r="BM156" s="167" t="s">
        <v>279</v>
      </c>
    </row>
    <row r="157" spans="1:65" s="2" customFormat="1" ht="10">
      <c r="A157" s="32"/>
      <c r="B157" s="33"/>
      <c r="C157" s="34"/>
      <c r="D157" s="169" t="s">
        <v>125</v>
      </c>
      <c r="E157" s="34"/>
      <c r="F157" s="170" t="s">
        <v>278</v>
      </c>
      <c r="G157" s="34"/>
      <c r="H157" s="34"/>
      <c r="I157" s="171"/>
      <c r="J157" s="34"/>
      <c r="K157" s="34"/>
      <c r="L157" s="37"/>
      <c r="M157" s="172"/>
      <c r="N157" s="173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125</v>
      </c>
      <c r="AU157" s="15" t="s">
        <v>80</v>
      </c>
    </row>
    <row r="158" spans="1:65" s="2" customFormat="1" ht="16.5" customHeight="1">
      <c r="A158" s="32"/>
      <c r="B158" s="33"/>
      <c r="C158" s="190" t="s">
        <v>280</v>
      </c>
      <c r="D158" s="190" t="s">
        <v>213</v>
      </c>
      <c r="E158" s="191" t="s">
        <v>281</v>
      </c>
      <c r="F158" s="192" t="s">
        <v>282</v>
      </c>
      <c r="G158" s="193" t="s">
        <v>128</v>
      </c>
      <c r="H158" s="194">
        <v>6</v>
      </c>
      <c r="I158" s="195"/>
      <c r="J158" s="196">
        <f>ROUND(I158*H158,2)</f>
        <v>0</v>
      </c>
      <c r="K158" s="192" t="s">
        <v>122</v>
      </c>
      <c r="L158" s="37"/>
      <c r="M158" s="197" t="s">
        <v>19</v>
      </c>
      <c r="N158" s="198" t="s">
        <v>43</v>
      </c>
      <c r="O158" s="62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80</v>
      </c>
      <c r="AT158" s="167" t="s">
        <v>213</v>
      </c>
      <c r="AU158" s="167" t="s">
        <v>80</v>
      </c>
      <c r="AY158" s="15" t="s">
        <v>123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80</v>
      </c>
      <c r="BK158" s="168">
        <f>ROUND(I158*H158,2)</f>
        <v>0</v>
      </c>
      <c r="BL158" s="15" t="s">
        <v>80</v>
      </c>
      <c r="BM158" s="167" t="s">
        <v>283</v>
      </c>
    </row>
    <row r="159" spans="1:65" s="2" customFormat="1" ht="10">
      <c r="A159" s="32"/>
      <c r="B159" s="33"/>
      <c r="C159" s="34"/>
      <c r="D159" s="169" t="s">
        <v>125</v>
      </c>
      <c r="E159" s="34"/>
      <c r="F159" s="170" t="s">
        <v>282</v>
      </c>
      <c r="G159" s="34"/>
      <c r="H159" s="34"/>
      <c r="I159" s="171"/>
      <c r="J159" s="34"/>
      <c r="K159" s="34"/>
      <c r="L159" s="37"/>
      <c r="M159" s="172"/>
      <c r="N159" s="173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125</v>
      </c>
      <c r="AU159" s="15" t="s">
        <v>80</v>
      </c>
    </row>
    <row r="160" spans="1:65" s="2" customFormat="1" ht="16.5" customHeight="1">
      <c r="A160" s="32"/>
      <c r="B160" s="33"/>
      <c r="C160" s="190" t="s">
        <v>284</v>
      </c>
      <c r="D160" s="190" t="s">
        <v>213</v>
      </c>
      <c r="E160" s="191" t="s">
        <v>285</v>
      </c>
      <c r="F160" s="192" t="s">
        <v>286</v>
      </c>
      <c r="G160" s="193" t="s">
        <v>128</v>
      </c>
      <c r="H160" s="194">
        <v>6</v>
      </c>
      <c r="I160" s="195"/>
      <c r="J160" s="196">
        <f>ROUND(I160*H160,2)</f>
        <v>0</v>
      </c>
      <c r="K160" s="192" t="s">
        <v>122</v>
      </c>
      <c r="L160" s="37"/>
      <c r="M160" s="197" t="s">
        <v>19</v>
      </c>
      <c r="N160" s="198" t="s">
        <v>43</v>
      </c>
      <c r="O160" s="62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80</v>
      </c>
      <c r="AT160" s="167" t="s">
        <v>213</v>
      </c>
      <c r="AU160" s="167" t="s">
        <v>80</v>
      </c>
      <c r="AY160" s="15" t="s">
        <v>123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80</v>
      </c>
      <c r="BK160" s="168">
        <f>ROUND(I160*H160,2)</f>
        <v>0</v>
      </c>
      <c r="BL160" s="15" t="s">
        <v>80</v>
      </c>
      <c r="BM160" s="167" t="s">
        <v>287</v>
      </c>
    </row>
    <row r="161" spans="1:65" s="2" customFormat="1" ht="10">
      <c r="A161" s="32"/>
      <c r="B161" s="33"/>
      <c r="C161" s="34"/>
      <c r="D161" s="169" t="s">
        <v>125</v>
      </c>
      <c r="E161" s="34"/>
      <c r="F161" s="170" t="s">
        <v>286</v>
      </c>
      <c r="G161" s="34"/>
      <c r="H161" s="34"/>
      <c r="I161" s="171"/>
      <c r="J161" s="34"/>
      <c r="K161" s="34"/>
      <c r="L161" s="37"/>
      <c r="M161" s="172"/>
      <c r="N161" s="173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125</v>
      </c>
      <c r="AU161" s="15" t="s">
        <v>80</v>
      </c>
    </row>
    <row r="162" spans="1:65" s="2" customFormat="1" ht="16.5" customHeight="1">
      <c r="A162" s="32"/>
      <c r="B162" s="33"/>
      <c r="C162" s="190" t="s">
        <v>288</v>
      </c>
      <c r="D162" s="190" t="s">
        <v>213</v>
      </c>
      <c r="E162" s="191" t="s">
        <v>289</v>
      </c>
      <c r="F162" s="192" t="s">
        <v>290</v>
      </c>
      <c r="G162" s="193" t="s">
        <v>128</v>
      </c>
      <c r="H162" s="194">
        <v>2</v>
      </c>
      <c r="I162" s="195"/>
      <c r="J162" s="196">
        <f>ROUND(I162*H162,2)</f>
        <v>0</v>
      </c>
      <c r="K162" s="192" t="s">
        <v>122</v>
      </c>
      <c r="L162" s="37"/>
      <c r="M162" s="197" t="s">
        <v>19</v>
      </c>
      <c r="N162" s="198" t="s">
        <v>43</v>
      </c>
      <c r="O162" s="62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80</v>
      </c>
      <c r="AT162" s="167" t="s">
        <v>213</v>
      </c>
      <c r="AU162" s="167" t="s">
        <v>80</v>
      </c>
      <c r="AY162" s="15" t="s">
        <v>123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80</v>
      </c>
      <c r="BK162" s="168">
        <f>ROUND(I162*H162,2)</f>
        <v>0</v>
      </c>
      <c r="BL162" s="15" t="s">
        <v>80</v>
      </c>
      <c r="BM162" s="167" t="s">
        <v>291</v>
      </c>
    </row>
    <row r="163" spans="1:65" s="2" customFormat="1" ht="10">
      <c r="A163" s="32"/>
      <c r="B163" s="33"/>
      <c r="C163" s="34"/>
      <c r="D163" s="169" t="s">
        <v>125</v>
      </c>
      <c r="E163" s="34"/>
      <c r="F163" s="170" t="s">
        <v>290</v>
      </c>
      <c r="G163" s="34"/>
      <c r="H163" s="34"/>
      <c r="I163" s="171"/>
      <c r="J163" s="34"/>
      <c r="K163" s="34"/>
      <c r="L163" s="37"/>
      <c r="M163" s="172"/>
      <c r="N163" s="173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125</v>
      </c>
      <c r="AU163" s="15" t="s">
        <v>80</v>
      </c>
    </row>
    <row r="164" spans="1:65" s="2" customFormat="1" ht="16.5" customHeight="1">
      <c r="A164" s="32"/>
      <c r="B164" s="33"/>
      <c r="C164" s="190" t="s">
        <v>292</v>
      </c>
      <c r="D164" s="190" t="s">
        <v>213</v>
      </c>
      <c r="E164" s="191" t="s">
        <v>293</v>
      </c>
      <c r="F164" s="192" t="s">
        <v>294</v>
      </c>
      <c r="G164" s="193" t="s">
        <v>121</v>
      </c>
      <c r="H164" s="194">
        <v>2500</v>
      </c>
      <c r="I164" s="195"/>
      <c r="J164" s="196">
        <f>ROUND(I164*H164,2)</f>
        <v>0</v>
      </c>
      <c r="K164" s="192" t="s">
        <v>122</v>
      </c>
      <c r="L164" s="37"/>
      <c r="M164" s="197" t="s">
        <v>19</v>
      </c>
      <c r="N164" s="198" t="s">
        <v>43</v>
      </c>
      <c r="O164" s="62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80</v>
      </c>
      <c r="AT164" s="167" t="s">
        <v>213</v>
      </c>
      <c r="AU164" s="167" t="s">
        <v>80</v>
      </c>
      <c r="AY164" s="15" t="s">
        <v>123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80</v>
      </c>
      <c r="BK164" s="168">
        <f>ROUND(I164*H164,2)</f>
        <v>0</v>
      </c>
      <c r="BL164" s="15" t="s">
        <v>80</v>
      </c>
      <c r="BM164" s="167" t="s">
        <v>295</v>
      </c>
    </row>
    <row r="165" spans="1:65" s="2" customFormat="1" ht="10">
      <c r="A165" s="32"/>
      <c r="B165" s="33"/>
      <c r="C165" s="34"/>
      <c r="D165" s="169" t="s">
        <v>125</v>
      </c>
      <c r="E165" s="34"/>
      <c r="F165" s="170" t="s">
        <v>294</v>
      </c>
      <c r="G165" s="34"/>
      <c r="H165" s="34"/>
      <c r="I165" s="171"/>
      <c r="J165" s="34"/>
      <c r="K165" s="34"/>
      <c r="L165" s="37"/>
      <c r="M165" s="172"/>
      <c r="N165" s="173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125</v>
      </c>
      <c r="AU165" s="15" t="s">
        <v>80</v>
      </c>
    </row>
    <row r="166" spans="1:65" s="2" customFormat="1" ht="16.5" customHeight="1">
      <c r="A166" s="32"/>
      <c r="B166" s="33"/>
      <c r="C166" s="190" t="s">
        <v>296</v>
      </c>
      <c r="D166" s="190" t="s">
        <v>213</v>
      </c>
      <c r="E166" s="191" t="s">
        <v>297</v>
      </c>
      <c r="F166" s="192" t="s">
        <v>298</v>
      </c>
      <c r="G166" s="193" t="s">
        <v>121</v>
      </c>
      <c r="H166" s="194">
        <v>6500</v>
      </c>
      <c r="I166" s="195"/>
      <c r="J166" s="196">
        <f>ROUND(I166*H166,2)</f>
        <v>0</v>
      </c>
      <c r="K166" s="192" t="s">
        <v>122</v>
      </c>
      <c r="L166" s="37"/>
      <c r="M166" s="197" t="s">
        <v>19</v>
      </c>
      <c r="N166" s="198" t="s">
        <v>43</v>
      </c>
      <c r="O166" s="62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80</v>
      </c>
      <c r="AT166" s="167" t="s">
        <v>213</v>
      </c>
      <c r="AU166" s="167" t="s">
        <v>80</v>
      </c>
      <c r="AY166" s="15" t="s">
        <v>123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80</v>
      </c>
      <c r="BK166" s="168">
        <f>ROUND(I166*H166,2)</f>
        <v>0</v>
      </c>
      <c r="BL166" s="15" t="s">
        <v>80</v>
      </c>
      <c r="BM166" s="167" t="s">
        <v>299</v>
      </c>
    </row>
    <row r="167" spans="1:65" s="2" customFormat="1" ht="10">
      <c r="A167" s="32"/>
      <c r="B167" s="33"/>
      <c r="C167" s="34"/>
      <c r="D167" s="169" t="s">
        <v>125</v>
      </c>
      <c r="E167" s="34"/>
      <c r="F167" s="170" t="s">
        <v>298</v>
      </c>
      <c r="G167" s="34"/>
      <c r="H167" s="34"/>
      <c r="I167" s="171"/>
      <c r="J167" s="34"/>
      <c r="K167" s="34"/>
      <c r="L167" s="37"/>
      <c r="M167" s="172"/>
      <c r="N167" s="173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125</v>
      </c>
      <c r="AU167" s="15" t="s">
        <v>80</v>
      </c>
    </row>
    <row r="168" spans="1:65" s="2" customFormat="1" ht="16.5" customHeight="1">
      <c r="A168" s="32"/>
      <c r="B168" s="33"/>
      <c r="C168" s="190" t="s">
        <v>300</v>
      </c>
      <c r="D168" s="190" t="s">
        <v>213</v>
      </c>
      <c r="E168" s="191" t="s">
        <v>301</v>
      </c>
      <c r="F168" s="192" t="s">
        <v>302</v>
      </c>
      <c r="G168" s="193" t="s">
        <v>128</v>
      </c>
      <c r="H168" s="194">
        <v>6</v>
      </c>
      <c r="I168" s="195"/>
      <c r="J168" s="196">
        <f>ROUND(I168*H168,2)</f>
        <v>0</v>
      </c>
      <c r="K168" s="192" t="s">
        <v>122</v>
      </c>
      <c r="L168" s="37"/>
      <c r="M168" s="197" t="s">
        <v>19</v>
      </c>
      <c r="N168" s="198" t="s">
        <v>43</v>
      </c>
      <c r="O168" s="62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80</v>
      </c>
      <c r="AT168" s="167" t="s">
        <v>213</v>
      </c>
      <c r="AU168" s="167" t="s">
        <v>80</v>
      </c>
      <c r="AY168" s="15" t="s">
        <v>123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80</v>
      </c>
      <c r="BK168" s="168">
        <f>ROUND(I168*H168,2)</f>
        <v>0</v>
      </c>
      <c r="BL168" s="15" t="s">
        <v>80</v>
      </c>
      <c r="BM168" s="167" t="s">
        <v>303</v>
      </c>
    </row>
    <row r="169" spans="1:65" s="2" customFormat="1" ht="10">
      <c r="A169" s="32"/>
      <c r="B169" s="33"/>
      <c r="C169" s="34"/>
      <c r="D169" s="169" t="s">
        <v>125</v>
      </c>
      <c r="E169" s="34"/>
      <c r="F169" s="170" t="s">
        <v>302</v>
      </c>
      <c r="G169" s="34"/>
      <c r="H169" s="34"/>
      <c r="I169" s="171"/>
      <c r="J169" s="34"/>
      <c r="K169" s="34"/>
      <c r="L169" s="37"/>
      <c r="M169" s="172"/>
      <c r="N169" s="173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125</v>
      </c>
      <c r="AU169" s="15" t="s">
        <v>80</v>
      </c>
    </row>
    <row r="170" spans="1:65" s="2" customFormat="1" ht="16.5" customHeight="1">
      <c r="A170" s="32"/>
      <c r="B170" s="33"/>
      <c r="C170" s="190" t="s">
        <v>304</v>
      </c>
      <c r="D170" s="190" t="s">
        <v>213</v>
      </c>
      <c r="E170" s="191" t="s">
        <v>305</v>
      </c>
      <c r="F170" s="192" t="s">
        <v>306</v>
      </c>
      <c r="G170" s="193" t="s">
        <v>239</v>
      </c>
      <c r="H170" s="194">
        <v>60</v>
      </c>
      <c r="I170" s="195"/>
      <c r="J170" s="196">
        <f>ROUND(I170*H170,2)</f>
        <v>0</v>
      </c>
      <c r="K170" s="192" t="s">
        <v>122</v>
      </c>
      <c r="L170" s="37"/>
      <c r="M170" s="197" t="s">
        <v>19</v>
      </c>
      <c r="N170" s="198" t="s">
        <v>43</v>
      </c>
      <c r="O170" s="62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80</v>
      </c>
      <c r="AT170" s="167" t="s">
        <v>213</v>
      </c>
      <c r="AU170" s="167" t="s">
        <v>80</v>
      </c>
      <c r="AY170" s="15" t="s">
        <v>123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80</v>
      </c>
      <c r="BK170" s="168">
        <f>ROUND(I170*H170,2)</f>
        <v>0</v>
      </c>
      <c r="BL170" s="15" t="s">
        <v>80</v>
      </c>
      <c r="BM170" s="167" t="s">
        <v>307</v>
      </c>
    </row>
    <row r="171" spans="1:65" s="2" customFormat="1" ht="10">
      <c r="A171" s="32"/>
      <c r="B171" s="33"/>
      <c r="C171" s="34"/>
      <c r="D171" s="169" t="s">
        <v>125</v>
      </c>
      <c r="E171" s="34"/>
      <c r="F171" s="170" t="s">
        <v>306</v>
      </c>
      <c r="G171" s="34"/>
      <c r="H171" s="34"/>
      <c r="I171" s="171"/>
      <c r="J171" s="34"/>
      <c r="K171" s="34"/>
      <c r="L171" s="37"/>
      <c r="M171" s="172"/>
      <c r="N171" s="173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125</v>
      </c>
      <c r="AU171" s="15" t="s">
        <v>80</v>
      </c>
    </row>
    <row r="172" spans="1:65" s="2" customFormat="1" ht="24.15" customHeight="1">
      <c r="A172" s="32"/>
      <c r="B172" s="33"/>
      <c r="C172" s="190" t="s">
        <v>308</v>
      </c>
      <c r="D172" s="190" t="s">
        <v>213</v>
      </c>
      <c r="E172" s="191" t="s">
        <v>309</v>
      </c>
      <c r="F172" s="192" t="s">
        <v>310</v>
      </c>
      <c r="G172" s="193" t="s">
        <v>311</v>
      </c>
      <c r="H172" s="194">
        <v>41</v>
      </c>
      <c r="I172" s="195"/>
      <c r="J172" s="196">
        <f>ROUND(I172*H172,2)</f>
        <v>0</v>
      </c>
      <c r="K172" s="192" t="s">
        <v>122</v>
      </c>
      <c r="L172" s="37"/>
      <c r="M172" s="197" t="s">
        <v>19</v>
      </c>
      <c r="N172" s="198" t="s">
        <v>43</v>
      </c>
      <c r="O172" s="62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80</v>
      </c>
      <c r="AT172" s="167" t="s">
        <v>213</v>
      </c>
      <c r="AU172" s="167" t="s">
        <v>80</v>
      </c>
      <c r="AY172" s="15" t="s">
        <v>123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80</v>
      </c>
      <c r="BK172" s="168">
        <f>ROUND(I172*H172,2)</f>
        <v>0</v>
      </c>
      <c r="BL172" s="15" t="s">
        <v>80</v>
      </c>
      <c r="BM172" s="167" t="s">
        <v>312</v>
      </c>
    </row>
    <row r="173" spans="1:65" s="2" customFormat="1" ht="45">
      <c r="A173" s="32"/>
      <c r="B173" s="33"/>
      <c r="C173" s="34"/>
      <c r="D173" s="169" t="s">
        <v>125</v>
      </c>
      <c r="E173" s="34"/>
      <c r="F173" s="170" t="s">
        <v>313</v>
      </c>
      <c r="G173" s="34"/>
      <c r="H173" s="34"/>
      <c r="I173" s="171"/>
      <c r="J173" s="34"/>
      <c r="K173" s="34"/>
      <c r="L173" s="37"/>
      <c r="M173" s="199"/>
      <c r="N173" s="200"/>
      <c r="O173" s="201"/>
      <c r="P173" s="201"/>
      <c r="Q173" s="201"/>
      <c r="R173" s="201"/>
      <c r="S173" s="201"/>
      <c r="T173" s="20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125</v>
      </c>
      <c r="AU173" s="15" t="s">
        <v>80</v>
      </c>
    </row>
    <row r="174" spans="1:65" s="2" customFormat="1" ht="7" customHeight="1">
      <c r="A174" s="32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37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sheetProtection algorithmName="SHA-512" hashValue="NmLZ0iZdWYqHCeKq8pbn1Fdwj3KJzF1pNq1c+cS77Gpt/CY2mzEH94fU2vH73B77/oE+WBYjfRMBa0ZFwZ0/2Q==" saltValue="mUvbd7hgXXRTe5rovuUCAhapt6n6JpNem+Ar8XRt+TzmDUqFnkNMjrPkUbU1E2oXniv6+3mMbc/VMPa6ymnveg==" spinCount="100000" sheet="1" objects="1" scenarios="1" formatColumns="0" formatRows="0" autoFilter="0"/>
  <autoFilter ref="C81:K17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85</v>
      </c>
    </row>
    <row r="3" spans="1:46" s="1" customFormat="1" ht="7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5" customHeight="1">
      <c r="B4" s="18"/>
      <c r="D4" s="101" t="s">
        <v>93</v>
      </c>
      <c r="L4" s="18"/>
      <c r="M4" s="102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Oprava datového kabelu v úseku Choceň - Vysoké Mýto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94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314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16. 9. 2022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>SŽ - OŘ HKR SSZT Pardubice</v>
      </c>
      <c r="F15" s="32"/>
      <c r="G15" s="32"/>
      <c r="H15" s="32"/>
      <c r="I15" s="103" t="s">
        <v>28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315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7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ROUND(J81,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14" t="s">
        <v>42</v>
      </c>
      <c r="E33" s="103" t="s">
        <v>43</v>
      </c>
      <c r="F33" s="115">
        <f>ROUND((SUM(BE81:BE211)),  2)</f>
        <v>0</v>
      </c>
      <c r="G33" s="32"/>
      <c r="H33" s="32"/>
      <c r="I33" s="116">
        <v>0.21</v>
      </c>
      <c r="J33" s="115">
        <f>ROUND(((SUM(BE81:BE211))*I33),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03" t="s">
        <v>44</v>
      </c>
      <c r="F34" s="115">
        <f>ROUND((SUM(BF81:BF211)),  2)</f>
        <v>0</v>
      </c>
      <c r="G34" s="32"/>
      <c r="H34" s="32"/>
      <c r="I34" s="116">
        <v>0.15</v>
      </c>
      <c r="J34" s="115">
        <f>ROUND(((SUM(BF81:BF211))*I34),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03" t="s">
        <v>45</v>
      </c>
      <c r="F35" s="115">
        <f>ROUND((SUM(BG81:BG211)),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03" t="s">
        <v>46</v>
      </c>
      <c r="F36" s="115">
        <f>ROUND((SUM(BH81:BH211)),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3" t="s">
        <v>47</v>
      </c>
      <c r="F37" s="115">
        <f>ROUND((SUM(BI81:BI211)),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Oprava datového kabelu v úseku Choceň - Vysoké Mýto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94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8" t="str">
        <f>E9</f>
        <v>PS02 - Kabelizace ÚOŽI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TÚ Choceň - Vysoké Mýto</v>
      </c>
      <c r="G52" s="34"/>
      <c r="H52" s="34"/>
      <c r="I52" s="27" t="s">
        <v>23</v>
      </c>
      <c r="J52" s="57" t="str">
        <f>IF(J12="","",J12)</f>
        <v>16. 9. 2022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4"/>
      <c r="E54" s="34"/>
      <c r="F54" s="25" t="str">
        <f>E15</f>
        <v>SŽ - 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99</v>
      </c>
      <c r="D57" s="129"/>
      <c r="E57" s="129"/>
      <c r="F57" s="129"/>
      <c r="G57" s="129"/>
      <c r="H57" s="129"/>
      <c r="I57" s="129"/>
      <c r="J57" s="130" t="s">
        <v>100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5" customHeight="1">
      <c r="B60" s="132"/>
      <c r="C60" s="133"/>
      <c r="D60" s="134" t="s">
        <v>104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316</v>
      </c>
      <c r="E61" s="141"/>
      <c r="F61" s="141"/>
      <c r="G61" s="141"/>
      <c r="H61" s="141"/>
      <c r="I61" s="141"/>
      <c r="J61" s="142">
        <f>J204</f>
        <v>0</v>
      </c>
      <c r="K61" s="139"/>
      <c r="L61" s="143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7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7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5" customHeight="1">
      <c r="A68" s="32"/>
      <c r="B68" s="33"/>
      <c r="C68" s="21" t="s">
        <v>105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7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35" t="str">
        <f>E7</f>
        <v>Oprava datového kabelu v úseku Choceň - Vysoké Mýto</v>
      </c>
      <c r="F71" s="336"/>
      <c r="G71" s="336"/>
      <c r="H71" s="336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94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8" t="str">
        <f>E9</f>
        <v>PS02 - Kabelizace ÚOŽI</v>
      </c>
      <c r="F73" s="337"/>
      <c r="G73" s="337"/>
      <c r="H73" s="337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>TÚ Choceň - Vysoké Mýto</v>
      </c>
      <c r="G75" s="34"/>
      <c r="H75" s="34"/>
      <c r="I75" s="27" t="s">
        <v>23</v>
      </c>
      <c r="J75" s="57" t="str">
        <f>IF(J12="","",J12)</f>
        <v>16. 9. 2022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5.15" customHeight="1">
      <c r="A77" s="32"/>
      <c r="B77" s="33"/>
      <c r="C77" s="27" t="s">
        <v>25</v>
      </c>
      <c r="D77" s="34"/>
      <c r="E77" s="34"/>
      <c r="F77" s="25" t="str">
        <f>E15</f>
        <v>SŽ - OŘ HKR SSZT Pardubice</v>
      </c>
      <c r="G77" s="34"/>
      <c r="H77" s="34"/>
      <c r="I77" s="27" t="s">
        <v>31</v>
      </c>
      <c r="J77" s="30" t="str">
        <f>E21</f>
        <v xml:space="preserve"> 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15" customHeight="1">
      <c r="A78" s="32"/>
      <c r="B78" s="33"/>
      <c r="C78" s="27" t="s">
        <v>29</v>
      </c>
      <c r="D78" s="34"/>
      <c r="E78" s="34"/>
      <c r="F78" s="25" t="str">
        <f>IF(E18="","",E18)</f>
        <v>Vyplň údaj</v>
      </c>
      <c r="G78" s="34"/>
      <c r="H78" s="34"/>
      <c r="I78" s="27" t="s">
        <v>34</v>
      </c>
      <c r="J78" s="30" t="str">
        <f>E24</f>
        <v>Slezák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2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4"/>
      <c r="B80" s="145"/>
      <c r="C80" s="146" t="s">
        <v>106</v>
      </c>
      <c r="D80" s="147" t="s">
        <v>57</v>
      </c>
      <c r="E80" s="147" t="s">
        <v>53</v>
      </c>
      <c r="F80" s="147" t="s">
        <v>54</v>
      </c>
      <c r="G80" s="147" t="s">
        <v>107</v>
      </c>
      <c r="H80" s="147" t="s">
        <v>108</v>
      </c>
      <c r="I80" s="147" t="s">
        <v>109</v>
      </c>
      <c r="J80" s="147" t="s">
        <v>100</v>
      </c>
      <c r="K80" s="148" t="s">
        <v>110</v>
      </c>
      <c r="L80" s="149"/>
      <c r="M80" s="66" t="s">
        <v>19</v>
      </c>
      <c r="N80" s="67" t="s">
        <v>42</v>
      </c>
      <c r="O80" s="67" t="s">
        <v>111</v>
      </c>
      <c r="P80" s="67" t="s">
        <v>112</v>
      </c>
      <c r="Q80" s="67" t="s">
        <v>113</v>
      </c>
      <c r="R80" s="67" t="s">
        <v>114</v>
      </c>
      <c r="S80" s="67" t="s">
        <v>115</v>
      </c>
      <c r="T80" s="68" t="s">
        <v>116</v>
      </c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65" s="2" customFormat="1" ht="22.75" customHeight="1">
      <c r="A81" s="32"/>
      <c r="B81" s="33"/>
      <c r="C81" s="73" t="s">
        <v>117</v>
      </c>
      <c r="D81" s="34"/>
      <c r="E81" s="34"/>
      <c r="F81" s="34"/>
      <c r="G81" s="34"/>
      <c r="H81" s="34"/>
      <c r="I81" s="34"/>
      <c r="J81" s="150">
        <f>BK81</f>
        <v>0</v>
      </c>
      <c r="K81" s="34"/>
      <c r="L81" s="37"/>
      <c r="M81" s="69"/>
      <c r="N81" s="151"/>
      <c r="O81" s="70"/>
      <c r="P81" s="152">
        <f>P82</f>
        <v>0</v>
      </c>
      <c r="Q81" s="70"/>
      <c r="R81" s="152">
        <f>R82</f>
        <v>0</v>
      </c>
      <c r="S81" s="70"/>
      <c r="T81" s="153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71</v>
      </c>
      <c r="AU81" s="15" t="s">
        <v>101</v>
      </c>
      <c r="BK81" s="154">
        <f>BK82</f>
        <v>0</v>
      </c>
    </row>
    <row r="82" spans="1:65" s="12" customFormat="1" ht="25.9" customHeight="1">
      <c r="B82" s="174"/>
      <c r="C82" s="175"/>
      <c r="D82" s="176" t="s">
        <v>71</v>
      </c>
      <c r="E82" s="177" t="s">
        <v>219</v>
      </c>
      <c r="F82" s="177" t="s">
        <v>220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P83+SUM(P84:P204)</f>
        <v>0</v>
      </c>
      <c r="Q82" s="182"/>
      <c r="R82" s="183">
        <f>R83+SUM(R84:R204)</f>
        <v>0</v>
      </c>
      <c r="S82" s="182"/>
      <c r="T82" s="184">
        <f>T83+SUM(T84:T204)</f>
        <v>0</v>
      </c>
      <c r="AR82" s="185" t="s">
        <v>134</v>
      </c>
      <c r="AT82" s="186" t="s">
        <v>71</v>
      </c>
      <c r="AU82" s="186" t="s">
        <v>72</v>
      </c>
      <c r="AY82" s="185" t="s">
        <v>123</v>
      </c>
      <c r="BK82" s="187">
        <f>BK83+SUM(BK84:BK204)</f>
        <v>0</v>
      </c>
    </row>
    <row r="83" spans="1:65" s="2" customFormat="1" ht="16.5" customHeight="1">
      <c r="A83" s="32"/>
      <c r="B83" s="33"/>
      <c r="C83" s="155" t="s">
        <v>80</v>
      </c>
      <c r="D83" s="155" t="s">
        <v>118</v>
      </c>
      <c r="E83" s="156" t="s">
        <v>317</v>
      </c>
      <c r="F83" s="157" t="s">
        <v>318</v>
      </c>
      <c r="G83" s="158" t="s">
        <v>128</v>
      </c>
      <c r="H83" s="159">
        <v>30</v>
      </c>
      <c r="I83" s="160"/>
      <c r="J83" s="161">
        <f>ROUND(I83*H83,2)</f>
        <v>0</v>
      </c>
      <c r="K83" s="157" t="s">
        <v>122</v>
      </c>
      <c r="L83" s="162"/>
      <c r="M83" s="163" t="s">
        <v>19</v>
      </c>
      <c r="N83" s="164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319</v>
      </c>
      <c r="AT83" s="167" t="s">
        <v>118</v>
      </c>
      <c r="AU83" s="167" t="s">
        <v>80</v>
      </c>
      <c r="AY83" s="15" t="s">
        <v>123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319</v>
      </c>
      <c r="BM83" s="167" t="s">
        <v>320</v>
      </c>
    </row>
    <row r="84" spans="1:65" s="2" customFormat="1" ht="10">
      <c r="A84" s="32"/>
      <c r="B84" s="33"/>
      <c r="C84" s="34"/>
      <c r="D84" s="169" t="s">
        <v>125</v>
      </c>
      <c r="E84" s="34"/>
      <c r="F84" s="170" t="s">
        <v>318</v>
      </c>
      <c r="G84" s="34"/>
      <c r="H84" s="34"/>
      <c r="I84" s="171"/>
      <c r="J84" s="34"/>
      <c r="K84" s="34"/>
      <c r="L84" s="37"/>
      <c r="M84" s="172"/>
      <c r="N84" s="173"/>
      <c r="O84" s="62"/>
      <c r="P84" s="62"/>
      <c r="Q84" s="62"/>
      <c r="R84" s="62"/>
      <c r="S84" s="62"/>
      <c r="T84" s="63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5" t="s">
        <v>125</v>
      </c>
      <c r="AU84" s="15" t="s">
        <v>80</v>
      </c>
    </row>
    <row r="85" spans="1:65" s="2" customFormat="1" ht="21.75" customHeight="1">
      <c r="A85" s="32"/>
      <c r="B85" s="33"/>
      <c r="C85" s="155" t="s">
        <v>82</v>
      </c>
      <c r="D85" s="155" t="s">
        <v>118</v>
      </c>
      <c r="E85" s="156" t="s">
        <v>321</v>
      </c>
      <c r="F85" s="157" t="s">
        <v>322</v>
      </c>
      <c r="G85" s="158" t="s">
        <v>121</v>
      </c>
      <c r="H85" s="159">
        <v>400</v>
      </c>
      <c r="I85" s="160"/>
      <c r="J85" s="161">
        <f>ROUND(I85*H85,2)</f>
        <v>0</v>
      </c>
      <c r="K85" s="157" t="s">
        <v>122</v>
      </c>
      <c r="L85" s="162"/>
      <c r="M85" s="163" t="s">
        <v>19</v>
      </c>
      <c r="N85" s="164" t="s">
        <v>43</v>
      </c>
      <c r="O85" s="62"/>
      <c r="P85" s="165">
        <f>O85*H85</f>
        <v>0</v>
      </c>
      <c r="Q85" s="165">
        <v>0</v>
      </c>
      <c r="R85" s="165">
        <f>Q85*H85</f>
        <v>0</v>
      </c>
      <c r="S85" s="165">
        <v>0</v>
      </c>
      <c r="T85" s="166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319</v>
      </c>
      <c r="AT85" s="167" t="s">
        <v>118</v>
      </c>
      <c r="AU85" s="167" t="s">
        <v>80</v>
      </c>
      <c r="AY85" s="15" t="s">
        <v>123</v>
      </c>
      <c r="BE85" s="168">
        <f>IF(N85="základní",J85,0)</f>
        <v>0</v>
      </c>
      <c r="BF85" s="168">
        <f>IF(N85="snížená",J85,0)</f>
        <v>0</v>
      </c>
      <c r="BG85" s="168">
        <f>IF(N85="zákl. přenesená",J85,0)</f>
        <v>0</v>
      </c>
      <c r="BH85" s="168">
        <f>IF(N85="sníž. přenesená",J85,0)</f>
        <v>0</v>
      </c>
      <c r="BI85" s="168">
        <f>IF(N85="nulová",J85,0)</f>
        <v>0</v>
      </c>
      <c r="BJ85" s="15" t="s">
        <v>80</v>
      </c>
      <c r="BK85" s="168">
        <f>ROUND(I85*H85,2)</f>
        <v>0</v>
      </c>
      <c r="BL85" s="15" t="s">
        <v>319</v>
      </c>
      <c r="BM85" s="167" t="s">
        <v>323</v>
      </c>
    </row>
    <row r="86" spans="1:65" s="2" customFormat="1" ht="10">
      <c r="A86" s="32"/>
      <c r="B86" s="33"/>
      <c r="C86" s="34"/>
      <c r="D86" s="169" t="s">
        <v>125</v>
      </c>
      <c r="E86" s="34"/>
      <c r="F86" s="170" t="s">
        <v>322</v>
      </c>
      <c r="G86" s="34"/>
      <c r="H86" s="34"/>
      <c r="I86" s="171"/>
      <c r="J86" s="34"/>
      <c r="K86" s="34"/>
      <c r="L86" s="37"/>
      <c r="M86" s="172"/>
      <c r="N86" s="173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125</v>
      </c>
      <c r="AU86" s="15" t="s">
        <v>80</v>
      </c>
    </row>
    <row r="87" spans="1:65" s="2" customFormat="1" ht="21.75" customHeight="1">
      <c r="A87" s="32"/>
      <c r="B87" s="33"/>
      <c r="C87" s="155" t="s">
        <v>130</v>
      </c>
      <c r="D87" s="155" t="s">
        <v>118</v>
      </c>
      <c r="E87" s="156" t="s">
        <v>324</v>
      </c>
      <c r="F87" s="157" t="s">
        <v>325</v>
      </c>
      <c r="G87" s="158" t="s">
        <v>121</v>
      </c>
      <c r="H87" s="159">
        <v>5500</v>
      </c>
      <c r="I87" s="160"/>
      <c r="J87" s="161">
        <f>ROUND(I87*H87,2)</f>
        <v>0</v>
      </c>
      <c r="K87" s="157" t="s">
        <v>122</v>
      </c>
      <c r="L87" s="162"/>
      <c r="M87" s="163" t="s">
        <v>19</v>
      </c>
      <c r="N87" s="164" t="s">
        <v>43</v>
      </c>
      <c r="O87" s="62"/>
      <c r="P87" s="165">
        <f>O87*H87</f>
        <v>0</v>
      </c>
      <c r="Q87" s="165">
        <v>0</v>
      </c>
      <c r="R87" s="165">
        <f>Q87*H87</f>
        <v>0</v>
      </c>
      <c r="S87" s="165">
        <v>0</v>
      </c>
      <c r="T87" s="166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319</v>
      </c>
      <c r="AT87" s="167" t="s">
        <v>118</v>
      </c>
      <c r="AU87" s="167" t="s">
        <v>80</v>
      </c>
      <c r="AY87" s="15" t="s">
        <v>123</v>
      </c>
      <c r="BE87" s="168">
        <f>IF(N87="základní",J87,0)</f>
        <v>0</v>
      </c>
      <c r="BF87" s="168">
        <f>IF(N87="snížená",J87,0)</f>
        <v>0</v>
      </c>
      <c r="BG87" s="168">
        <f>IF(N87="zákl. přenesená",J87,0)</f>
        <v>0</v>
      </c>
      <c r="BH87" s="168">
        <f>IF(N87="sníž. přenesená",J87,0)</f>
        <v>0</v>
      </c>
      <c r="BI87" s="168">
        <f>IF(N87="nulová",J87,0)</f>
        <v>0</v>
      </c>
      <c r="BJ87" s="15" t="s">
        <v>80</v>
      </c>
      <c r="BK87" s="168">
        <f>ROUND(I87*H87,2)</f>
        <v>0</v>
      </c>
      <c r="BL87" s="15" t="s">
        <v>319</v>
      </c>
      <c r="BM87" s="167" t="s">
        <v>326</v>
      </c>
    </row>
    <row r="88" spans="1:65" s="2" customFormat="1" ht="10">
      <c r="A88" s="32"/>
      <c r="B88" s="33"/>
      <c r="C88" s="34"/>
      <c r="D88" s="169" t="s">
        <v>125</v>
      </c>
      <c r="E88" s="34"/>
      <c r="F88" s="170" t="s">
        <v>325</v>
      </c>
      <c r="G88" s="34"/>
      <c r="H88" s="34"/>
      <c r="I88" s="171"/>
      <c r="J88" s="34"/>
      <c r="K88" s="34"/>
      <c r="L88" s="37"/>
      <c r="M88" s="172"/>
      <c r="N88" s="173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125</v>
      </c>
      <c r="AU88" s="15" t="s">
        <v>80</v>
      </c>
    </row>
    <row r="89" spans="1:65" s="2" customFormat="1" ht="16.5" customHeight="1">
      <c r="A89" s="32"/>
      <c r="B89" s="33"/>
      <c r="C89" s="155" t="s">
        <v>134</v>
      </c>
      <c r="D89" s="155" t="s">
        <v>118</v>
      </c>
      <c r="E89" s="156" t="s">
        <v>327</v>
      </c>
      <c r="F89" s="157" t="s">
        <v>19</v>
      </c>
      <c r="G89" s="158" t="s">
        <v>121</v>
      </c>
      <c r="H89" s="159">
        <v>40</v>
      </c>
      <c r="I89" s="160"/>
      <c r="J89" s="161">
        <f>ROUND(I89*H89,2)</f>
        <v>0</v>
      </c>
      <c r="K89" s="157" t="s">
        <v>19</v>
      </c>
      <c r="L89" s="162"/>
      <c r="M89" s="163" t="s">
        <v>19</v>
      </c>
      <c r="N89" s="164" t="s">
        <v>43</v>
      </c>
      <c r="O89" s="62"/>
      <c r="P89" s="165">
        <f>O89*H89</f>
        <v>0</v>
      </c>
      <c r="Q89" s="165">
        <v>0</v>
      </c>
      <c r="R89" s="165">
        <f>Q89*H89</f>
        <v>0</v>
      </c>
      <c r="S89" s="165">
        <v>0</v>
      </c>
      <c r="T89" s="16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319</v>
      </c>
      <c r="AT89" s="167" t="s">
        <v>118</v>
      </c>
      <c r="AU89" s="167" t="s">
        <v>80</v>
      </c>
      <c r="AY89" s="15" t="s">
        <v>123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5" t="s">
        <v>80</v>
      </c>
      <c r="BK89" s="168">
        <f>ROUND(I89*H89,2)</f>
        <v>0</v>
      </c>
      <c r="BL89" s="15" t="s">
        <v>319</v>
      </c>
      <c r="BM89" s="167" t="s">
        <v>328</v>
      </c>
    </row>
    <row r="90" spans="1:65" s="2" customFormat="1" ht="10">
      <c r="A90" s="32"/>
      <c r="B90" s="33"/>
      <c r="C90" s="34"/>
      <c r="D90" s="169" t="s">
        <v>125</v>
      </c>
      <c r="E90" s="34"/>
      <c r="F90" s="170" t="s">
        <v>329</v>
      </c>
      <c r="G90" s="34"/>
      <c r="H90" s="34"/>
      <c r="I90" s="171"/>
      <c r="J90" s="34"/>
      <c r="K90" s="34"/>
      <c r="L90" s="37"/>
      <c r="M90" s="172"/>
      <c r="N90" s="173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125</v>
      </c>
      <c r="AU90" s="15" t="s">
        <v>80</v>
      </c>
    </row>
    <row r="91" spans="1:65" s="2" customFormat="1" ht="21.75" customHeight="1">
      <c r="A91" s="32"/>
      <c r="B91" s="33"/>
      <c r="C91" s="155" t="s">
        <v>138</v>
      </c>
      <c r="D91" s="155" t="s">
        <v>118</v>
      </c>
      <c r="E91" s="156" t="s">
        <v>330</v>
      </c>
      <c r="F91" s="157" t="s">
        <v>331</v>
      </c>
      <c r="G91" s="158" t="s">
        <v>121</v>
      </c>
      <c r="H91" s="159">
        <v>750</v>
      </c>
      <c r="I91" s="160"/>
      <c r="J91" s="161">
        <f>ROUND(I91*H91,2)</f>
        <v>0</v>
      </c>
      <c r="K91" s="157" t="s">
        <v>122</v>
      </c>
      <c r="L91" s="162"/>
      <c r="M91" s="163" t="s">
        <v>19</v>
      </c>
      <c r="N91" s="164" t="s">
        <v>43</v>
      </c>
      <c r="O91" s="62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319</v>
      </c>
      <c r="AT91" s="167" t="s">
        <v>118</v>
      </c>
      <c r="AU91" s="167" t="s">
        <v>80</v>
      </c>
      <c r="AY91" s="15" t="s">
        <v>123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5" t="s">
        <v>80</v>
      </c>
      <c r="BK91" s="168">
        <f>ROUND(I91*H91,2)</f>
        <v>0</v>
      </c>
      <c r="BL91" s="15" t="s">
        <v>319</v>
      </c>
      <c r="BM91" s="167" t="s">
        <v>332</v>
      </c>
    </row>
    <row r="92" spans="1:65" s="2" customFormat="1" ht="10">
      <c r="A92" s="32"/>
      <c r="B92" s="33"/>
      <c r="C92" s="34"/>
      <c r="D92" s="169" t="s">
        <v>125</v>
      </c>
      <c r="E92" s="34"/>
      <c r="F92" s="170" t="s">
        <v>331</v>
      </c>
      <c r="G92" s="34"/>
      <c r="H92" s="34"/>
      <c r="I92" s="171"/>
      <c r="J92" s="34"/>
      <c r="K92" s="34"/>
      <c r="L92" s="37"/>
      <c r="M92" s="172"/>
      <c r="N92" s="173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125</v>
      </c>
      <c r="AU92" s="15" t="s">
        <v>80</v>
      </c>
    </row>
    <row r="93" spans="1:65" s="2" customFormat="1" ht="21.75" customHeight="1">
      <c r="A93" s="32"/>
      <c r="B93" s="33"/>
      <c r="C93" s="155" t="s">
        <v>142</v>
      </c>
      <c r="D93" s="155" t="s">
        <v>118</v>
      </c>
      <c r="E93" s="156" t="s">
        <v>333</v>
      </c>
      <c r="F93" s="157" t="s">
        <v>334</v>
      </c>
      <c r="G93" s="158" t="s">
        <v>121</v>
      </c>
      <c r="H93" s="159">
        <v>15</v>
      </c>
      <c r="I93" s="160"/>
      <c r="J93" s="161">
        <f>ROUND(I93*H93,2)</f>
        <v>0</v>
      </c>
      <c r="K93" s="157" t="s">
        <v>122</v>
      </c>
      <c r="L93" s="162"/>
      <c r="M93" s="163" t="s">
        <v>19</v>
      </c>
      <c r="N93" s="164" t="s">
        <v>43</v>
      </c>
      <c r="O93" s="62"/>
      <c r="P93" s="165">
        <f>O93*H93</f>
        <v>0</v>
      </c>
      <c r="Q93" s="165">
        <v>0</v>
      </c>
      <c r="R93" s="165">
        <f>Q93*H93</f>
        <v>0</v>
      </c>
      <c r="S93" s="165">
        <v>0</v>
      </c>
      <c r="T93" s="166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319</v>
      </c>
      <c r="AT93" s="167" t="s">
        <v>118</v>
      </c>
      <c r="AU93" s="167" t="s">
        <v>80</v>
      </c>
      <c r="AY93" s="15" t="s">
        <v>123</v>
      </c>
      <c r="BE93" s="168">
        <f>IF(N93="základní",J93,0)</f>
        <v>0</v>
      </c>
      <c r="BF93" s="168">
        <f>IF(N93="snížená",J93,0)</f>
        <v>0</v>
      </c>
      <c r="BG93" s="168">
        <f>IF(N93="zákl. přenesená",J93,0)</f>
        <v>0</v>
      </c>
      <c r="BH93" s="168">
        <f>IF(N93="sníž. přenesená",J93,0)</f>
        <v>0</v>
      </c>
      <c r="BI93" s="168">
        <f>IF(N93="nulová",J93,0)</f>
        <v>0</v>
      </c>
      <c r="BJ93" s="15" t="s">
        <v>80</v>
      </c>
      <c r="BK93" s="168">
        <f>ROUND(I93*H93,2)</f>
        <v>0</v>
      </c>
      <c r="BL93" s="15" t="s">
        <v>319</v>
      </c>
      <c r="BM93" s="167" t="s">
        <v>335</v>
      </c>
    </row>
    <row r="94" spans="1:65" s="2" customFormat="1" ht="10">
      <c r="A94" s="32"/>
      <c r="B94" s="33"/>
      <c r="C94" s="34"/>
      <c r="D94" s="169" t="s">
        <v>125</v>
      </c>
      <c r="E94" s="34"/>
      <c r="F94" s="170" t="s">
        <v>334</v>
      </c>
      <c r="G94" s="34"/>
      <c r="H94" s="34"/>
      <c r="I94" s="171"/>
      <c r="J94" s="34"/>
      <c r="K94" s="34"/>
      <c r="L94" s="37"/>
      <c r="M94" s="172"/>
      <c r="N94" s="173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125</v>
      </c>
      <c r="AU94" s="15" t="s">
        <v>80</v>
      </c>
    </row>
    <row r="95" spans="1:65" s="2" customFormat="1" ht="16.5" customHeight="1">
      <c r="A95" s="32"/>
      <c r="B95" s="33"/>
      <c r="C95" s="155" t="s">
        <v>146</v>
      </c>
      <c r="D95" s="155" t="s">
        <v>118</v>
      </c>
      <c r="E95" s="156" t="s">
        <v>336</v>
      </c>
      <c r="F95" s="157" t="s">
        <v>337</v>
      </c>
      <c r="G95" s="158" t="s">
        <v>121</v>
      </c>
      <c r="H95" s="159">
        <v>2500</v>
      </c>
      <c r="I95" s="160"/>
      <c r="J95" s="161">
        <f>ROUND(I95*H95,2)</f>
        <v>0</v>
      </c>
      <c r="K95" s="157" t="s">
        <v>122</v>
      </c>
      <c r="L95" s="162"/>
      <c r="M95" s="163" t="s">
        <v>19</v>
      </c>
      <c r="N95" s="164" t="s">
        <v>43</v>
      </c>
      <c r="O95" s="62"/>
      <c r="P95" s="165">
        <f>O95*H95</f>
        <v>0</v>
      </c>
      <c r="Q95" s="165">
        <v>0</v>
      </c>
      <c r="R95" s="165">
        <f>Q95*H95</f>
        <v>0</v>
      </c>
      <c r="S95" s="165">
        <v>0</v>
      </c>
      <c r="T95" s="166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319</v>
      </c>
      <c r="AT95" s="167" t="s">
        <v>118</v>
      </c>
      <c r="AU95" s="167" t="s">
        <v>80</v>
      </c>
      <c r="AY95" s="15" t="s">
        <v>123</v>
      </c>
      <c r="BE95" s="168">
        <f>IF(N95="základní",J95,0)</f>
        <v>0</v>
      </c>
      <c r="BF95" s="168">
        <f>IF(N95="snížená",J95,0)</f>
        <v>0</v>
      </c>
      <c r="BG95" s="168">
        <f>IF(N95="zákl. přenesená",J95,0)</f>
        <v>0</v>
      </c>
      <c r="BH95" s="168">
        <f>IF(N95="sníž. přenesená",J95,0)</f>
        <v>0</v>
      </c>
      <c r="BI95" s="168">
        <f>IF(N95="nulová",J95,0)</f>
        <v>0</v>
      </c>
      <c r="BJ95" s="15" t="s">
        <v>80</v>
      </c>
      <c r="BK95" s="168">
        <f>ROUND(I95*H95,2)</f>
        <v>0</v>
      </c>
      <c r="BL95" s="15" t="s">
        <v>319</v>
      </c>
      <c r="BM95" s="167" t="s">
        <v>338</v>
      </c>
    </row>
    <row r="96" spans="1:65" s="2" customFormat="1" ht="10">
      <c r="A96" s="32"/>
      <c r="B96" s="33"/>
      <c r="C96" s="34"/>
      <c r="D96" s="169" t="s">
        <v>125</v>
      </c>
      <c r="E96" s="34"/>
      <c r="F96" s="170" t="s">
        <v>337</v>
      </c>
      <c r="G96" s="34"/>
      <c r="H96" s="34"/>
      <c r="I96" s="171"/>
      <c r="J96" s="34"/>
      <c r="K96" s="34"/>
      <c r="L96" s="37"/>
      <c r="M96" s="172"/>
      <c r="N96" s="173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125</v>
      </c>
      <c r="AU96" s="15" t="s">
        <v>80</v>
      </c>
    </row>
    <row r="97" spans="1:65" s="2" customFormat="1" ht="21.75" customHeight="1">
      <c r="A97" s="32"/>
      <c r="B97" s="33"/>
      <c r="C97" s="155" t="s">
        <v>150</v>
      </c>
      <c r="D97" s="155" t="s">
        <v>118</v>
      </c>
      <c r="E97" s="156" t="s">
        <v>339</v>
      </c>
      <c r="F97" s="157" t="s">
        <v>340</v>
      </c>
      <c r="G97" s="158" t="s">
        <v>128</v>
      </c>
      <c r="H97" s="159">
        <v>5</v>
      </c>
      <c r="I97" s="160"/>
      <c r="J97" s="161">
        <f>ROUND(I97*H97,2)</f>
        <v>0</v>
      </c>
      <c r="K97" s="157" t="s">
        <v>122</v>
      </c>
      <c r="L97" s="162"/>
      <c r="M97" s="163" t="s">
        <v>19</v>
      </c>
      <c r="N97" s="164" t="s">
        <v>43</v>
      </c>
      <c r="O97" s="62"/>
      <c r="P97" s="165">
        <f>O97*H97</f>
        <v>0</v>
      </c>
      <c r="Q97" s="165">
        <v>0</v>
      </c>
      <c r="R97" s="165">
        <f>Q97*H97</f>
        <v>0</v>
      </c>
      <c r="S97" s="165">
        <v>0</v>
      </c>
      <c r="T97" s="16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319</v>
      </c>
      <c r="AT97" s="167" t="s">
        <v>118</v>
      </c>
      <c r="AU97" s="167" t="s">
        <v>80</v>
      </c>
      <c r="AY97" s="15" t="s">
        <v>123</v>
      </c>
      <c r="BE97" s="168">
        <f>IF(N97="základní",J97,0)</f>
        <v>0</v>
      </c>
      <c r="BF97" s="168">
        <f>IF(N97="snížená",J97,0)</f>
        <v>0</v>
      </c>
      <c r="BG97" s="168">
        <f>IF(N97="zákl. přenesená",J97,0)</f>
        <v>0</v>
      </c>
      <c r="BH97" s="168">
        <f>IF(N97="sníž. přenesená",J97,0)</f>
        <v>0</v>
      </c>
      <c r="BI97" s="168">
        <f>IF(N97="nulová",J97,0)</f>
        <v>0</v>
      </c>
      <c r="BJ97" s="15" t="s">
        <v>80</v>
      </c>
      <c r="BK97" s="168">
        <f>ROUND(I97*H97,2)</f>
        <v>0</v>
      </c>
      <c r="BL97" s="15" t="s">
        <v>319</v>
      </c>
      <c r="BM97" s="167" t="s">
        <v>341</v>
      </c>
    </row>
    <row r="98" spans="1:65" s="2" customFormat="1" ht="10">
      <c r="A98" s="32"/>
      <c r="B98" s="33"/>
      <c r="C98" s="34"/>
      <c r="D98" s="169" t="s">
        <v>125</v>
      </c>
      <c r="E98" s="34"/>
      <c r="F98" s="170" t="s">
        <v>340</v>
      </c>
      <c r="G98" s="34"/>
      <c r="H98" s="34"/>
      <c r="I98" s="171"/>
      <c r="J98" s="34"/>
      <c r="K98" s="34"/>
      <c r="L98" s="37"/>
      <c r="M98" s="172"/>
      <c r="N98" s="173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125</v>
      </c>
      <c r="AU98" s="15" t="s">
        <v>80</v>
      </c>
    </row>
    <row r="99" spans="1:65" s="2" customFormat="1" ht="16.5" customHeight="1">
      <c r="A99" s="32"/>
      <c r="B99" s="33"/>
      <c r="C99" s="155" t="s">
        <v>154</v>
      </c>
      <c r="D99" s="155" t="s">
        <v>118</v>
      </c>
      <c r="E99" s="156" t="s">
        <v>342</v>
      </c>
      <c r="F99" s="157" t="s">
        <v>343</v>
      </c>
      <c r="G99" s="158" t="s">
        <v>128</v>
      </c>
      <c r="H99" s="159">
        <v>1</v>
      </c>
      <c r="I99" s="160"/>
      <c r="J99" s="161">
        <f>ROUND(I99*H99,2)</f>
        <v>0</v>
      </c>
      <c r="K99" s="157" t="s">
        <v>122</v>
      </c>
      <c r="L99" s="162"/>
      <c r="M99" s="163" t="s">
        <v>19</v>
      </c>
      <c r="N99" s="164" t="s">
        <v>43</v>
      </c>
      <c r="O99" s="62"/>
      <c r="P99" s="165">
        <f>O99*H99</f>
        <v>0</v>
      </c>
      <c r="Q99" s="165">
        <v>0</v>
      </c>
      <c r="R99" s="165">
        <f>Q99*H99</f>
        <v>0</v>
      </c>
      <c r="S99" s="165">
        <v>0</v>
      </c>
      <c r="T99" s="16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319</v>
      </c>
      <c r="AT99" s="167" t="s">
        <v>118</v>
      </c>
      <c r="AU99" s="167" t="s">
        <v>80</v>
      </c>
      <c r="AY99" s="15" t="s">
        <v>123</v>
      </c>
      <c r="BE99" s="168">
        <f>IF(N99="základní",J99,0)</f>
        <v>0</v>
      </c>
      <c r="BF99" s="168">
        <f>IF(N99="snížená",J99,0)</f>
        <v>0</v>
      </c>
      <c r="BG99" s="168">
        <f>IF(N99="zákl. přenesená",J99,0)</f>
        <v>0</v>
      </c>
      <c r="BH99" s="168">
        <f>IF(N99="sníž. přenesená",J99,0)</f>
        <v>0</v>
      </c>
      <c r="BI99" s="168">
        <f>IF(N99="nulová",J99,0)</f>
        <v>0</v>
      </c>
      <c r="BJ99" s="15" t="s">
        <v>80</v>
      </c>
      <c r="BK99" s="168">
        <f>ROUND(I99*H99,2)</f>
        <v>0</v>
      </c>
      <c r="BL99" s="15" t="s">
        <v>319</v>
      </c>
      <c r="BM99" s="167" t="s">
        <v>344</v>
      </c>
    </row>
    <row r="100" spans="1:65" s="2" customFormat="1" ht="10">
      <c r="A100" s="32"/>
      <c r="B100" s="33"/>
      <c r="C100" s="34"/>
      <c r="D100" s="169" t="s">
        <v>125</v>
      </c>
      <c r="E100" s="34"/>
      <c r="F100" s="170" t="s">
        <v>343</v>
      </c>
      <c r="G100" s="34"/>
      <c r="H100" s="34"/>
      <c r="I100" s="171"/>
      <c r="J100" s="34"/>
      <c r="K100" s="34"/>
      <c r="L100" s="37"/>
      <c r="M100" s="172"/>
      <c r="N100" s="173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125</v>
      </c>
      <c r="AU100" s="15" t="s">
        <v>80</v>
      </c>
    </row>
    <row r="101" spans="1:65" s="2" customFormat="1" ht="18">
      <c r="A101" s="32"/>
      <c r="B101" s="33"/>
      <c r="C101" s="34"/>
      <c r="D101" s="169" t="s">
        <v>345</v>
      </c>
      <c r="E101" s="34"/>
      <c r="F101" s="203" t="s">
        <v>346</v>
      </c>
      <c r="G101" s="34"/>
      <c r="H101" s="34"/>
      <c r="I101" s="171"/>
      <c r="J101" s="34"/>
      <c r="K101" s="34"/>
      <c r="L101" s="37"/>
      <c r="M101" s="172"/>
      <c r="N101" s="173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345</v>
      </c>
      <c r="AU101" s="15" t="s">
        <v>80</v>
      </c>
    </row>
    <row r="102" spans="1:65" s="2" customFormat="1" ht="16.5" customHeight="1">
      <c r="A102" s="32"/>
      <c r="B102" s="33"/>
      <c r="C102" s="155" t="s">
        <v>158</v>
      </c>
      <c r="D102" s="155" t="s">
        <v>118</v>
      </c>
      <c r="E102" s="156" t="s">
        <v>347</v>
      </c>
      <c r="F102" s="157" t="s">
        <v>348</v>
      </c>
      <c r="G102" s="158" t="s">
        <v>128</v>
      </c>
      <c r="H102" s="159">
        <v>1</v>
      </c>
      <c r="I102" s="160"/>
      <c r="J102" s="161">
        <f>ROUND(I102*H102,2)</f>
        <v>0</v>
      </c>
      <c r="K102" s="157" t="s">
        <v>122</v>
      </c>
      <c r="L102" s="162"/>
      <c r="M102" s="163" t="s">
        <v>19</v>
      </c>
      <c r="N102" s="164" t="s">
        <v>43</v>
      </c>
      <c r="O102" s="62"/>
      <c r="P102" s="165">
        <f>O102*H102</f>
        <v>0</v>
      </c>
      <c r="Q102" s="165">
        <v>0</v>
      </c>
      <c r="R102" s="165">
        <f>Q102*H102</f>
        <v>0</v>
      </c>
      <c r="S102" s="165">
        <v>0</v>
      </c>
      <c r="T102" s="16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319</v>
      </c>
      <c r="AT102" s="167" t="s">
        <v>118</v>
      </c>
      <c r="AU102" s="167" t="s">
        <v>80</v>
      </c>
      <c r="AY102" s="15" t="s">
        <v>123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5" t="s">
        <v>80</v>
      </c>
      <c r="BK102" s="168">
        <f>ROUND(I102*H102,2)</f>
        <v>0</v>
      </c>
      <c r="BL102" s="15" t="s">
        <v>319</v>
      </c>
      <c r="BM102" s="167" t="s">
        <v>349</v>
      </c>
    </row>
    <row r="103" spans="1:65" s="2" customFormat="1" ht="10">
      <c r="A103" s="32"/>
      <c r="B103" s="33"/>
      <c r="C103" s="34"/>
      <c r="D103" s="169" t="s">
        <v>125</v>
      </c>
      <c r="E103" s="34"/>
      <c r="F103" s="170" t="s">
        <v>348</v>
      </c>
      <c r="G103" s="34"/>
      <c r="H103" s="34"/>
      <c r="I103" s="171"/>
      <c r="J103" s="34"/>
      <c r="K103" s="34"/>
      <c r="L103" s="37"/>
      <c r="M103" s="172"/>
      <c r="N103" s="173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125</v>
      </c>
      <c r="AU103" s="15" t="s">
        <v>80</v>
      </c>
    </row>
    <row r="104" spans="1:65" s="2" customFormat="1" ht="16.5" customHeight="1">
      <c r="A104" s="32"/>
      <c r="B104" s="33"/>
      <c r="C104" s="155" t="s">
        <v>162</v>
      </c>
      <c r="D104" s="155" t="s">
        <v>118</v>
      </c>
      <c r="E104" s="156" t="s">
        <v>350</v>
      </c>
      <c r="F104" s="157" t="s">
        <v>19</v>
      </c>
      <c r="G104" s="158" t="s">
        <v>128</v>
      </c>
      <c r="H104" s="159">
        <v>2</v>
      </c>
      <c r="I104" s="160"/>
      <c r="J104" s="161">
        <f>ROUND(I104*H104,2)</f>
        <v>0</v>
      </c>
      <c r="K104" s="157" t="s">
        <v>19</v>
      </c>
      <c r="L104" s="162"/>
      <c r="M104" s="163" t="s">
        <v>19</v>
      </c>
      <c r="N104" s="164" t="s">
        <v>43</v>
      </c>
      <c r="O104" s="62"/>
      <c r="P104" s="165">
        <f>O104*H104</f>
        <v>0</v>
      </c>
      <c r="Q104" s="165">
        <v>0</v>
      </c>
      <c r="R104" s="165">
        <f>Q104*H104</f>
        <v>0</v>
      </c>
      <c r="S104" s="165">
        <v>0</v>
      </c>
      <c r="T104" s="16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319</v>
      </c>
      <c r="AT104" s="167" t="s">
        <v>118</v>
      </c>
      <c r="AU104" s="167" t="s">
        <v>80</v>
      </c>
      <c r="AY104" s="15" t="s">
        <v>123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5" t="s">
        <v>80</v>
      </c>
      <c r="BK104" s="168">
        <f>ROUND(I104*H104,2)</f>
        <v>0</v>
      </c>
      <c r="BL104" s="15" t="s">
        <v>319</v>
      </c>
      <c r="BM104" s="167" t="s">
        <v>351</v>
      </c>
    </row>
    <row r="105" spans="1:65" s="2" customFormat="1" ht="10">
      <c r="A105" s="32"/>
      <c r="B105" s="33"/>
      <c r="C105" s="34"/>
      <c r="D105" s="169" t="s">
        <v>125</v>
      </c>
      <c r="E105" s="34"/>
      <c r="F105" s="170" t="s">
        <v>352</v>
      </c>
      <c r="G105" s="34"/>
      <c r="H105" s="34"/>
      <c r="I105" s="171"/>
      <c r="J105" s="34"/>
      <c r="K105" s="34"/>
      <c r="L105" s="37"/>
      <c r="M105" s="172"/>
      <c r="N105" s="173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125</v>
      </c>
      <c r="AU105" s="15" t="s">
        <v>80</v>
      </c>
    </row>
    <row r="106" spans="1:65" s="2" customFormat="1" ht="16.5" customHeight="1">
      <c r="A106" s="32"/>
      <c r="B106" s="33"/>
      <c r="C106" s="155" t="s">
        <v>166</v>
      </c>
      <c r="D106" s="155" t="s">
        <v>118</v>
      </c>
      <c r="E106" s="156" t="s">
        <v>353</v>
      </c>
      <c r="F106" s="157" t="s">
        <v>354</v>
      </c>
      <c r="G106" s="158" t="s">
        <v>128</v>
      </c>
      <c r="H106" s="159">
        <v>1</v>
      </c>
      <c r="I106" s="160"/>
      <c r="J106" s="161">
        <f>ROUND(I106*H106,2)</f>
        <v>0</v>
      </c>
      <c r="K106" s="157" t="s">
        <v>122</v>
      </c>
      <c r="L106" s="162"/>
      <c r="M106" s="163" t="s">
        <v>19</v>
      </c>
      <c r="N106" s="164" t="s">
        <v>43</v>
      </c>
      <c r="O106" s="62"/>
      <c r="P106" s="165">
        <f>O106*H106</f>
        <v>0</v>
      </c>
      <c r="Q106" s="165">
        <v>0</v>
      </c>
      <c r="R106" s="165">
        <f>Q106*H106</f>
        <v>0</v>
      </c>
      <c r="S106" s="165">
        <v>0</v>
      </c>
      <c r="T106" s="166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319</v>
      </c>
      <c r="AT106" s="167" t="s">
        <v>118</v>
      </c>
      <c r="AU106" s="167" t="s">
        <v>80</v>
      </c>
      <c r="AY106" s="15" t="s">
        <v>123</v>
      </c>
      <c r="BE106" s="168">
        <f>IF(N106="základní",J106,0)</f>
        <v>0</v>
      </c>
      <c r="BF106" s="168">
        <f>IF(N106="snížená",J106,0)</f>
        <v>0</v>
      </c>
      <c r="BG106" s="168">
        <f>IF(N106="zákl. přenesená",J106,0)</f>
        <v>0</v>
      </c>
      <c r="BH106" s="168">
        <f>IF(N106="sníž. přenesená",J106,0)</f>
        <v>0</v>
      </c>
      <c r="BI106" s="168">
        <f>IF(N106="nulová",J106,0)</f>
        <v>0</v>
      </c>
      <c r="BJ106" s="15" t="s">
        <v>80</v>
      </c>
      <c r="BK106" s="168">
        <f>ROUND(I106*H106,2)</f>
        <v>0</v>
      </c>
      <c r="BL106" s="15" t="s">
        <v>319</v>
      </c>
      <c r="BM106" s="167" t="s">
        <v>355</v>
      </c>
    </row>
    <row r="107" spans="1:65" s="2" customFormat="1" ht="10">
      <c r="A107" s="32"/>
      <c r="B107" s="33"/>
      <c r="C107" s="34"/>
      <c r="D107" s="169" t="s">
        <v>125</v>
      </c>
      <c r="E107" s="34"/>
      <c r="F107" s="170" t="s">
        <v>354</v>
      </c>
      <c r="G107" s="34"/>
      <c r="H107" s="34"/>
      <c r="I107" s="171"/>
      <c r="J107" s="34"/>
      <c r="K107" s="34"/>
      <c r="L107" s="37"/>
      <c r="M107" s="172"/>
      <c r="N107" s="173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125</v>
      </c>
      <c r="AU107" s="15" t="s">
        <v>80</v>
      </c>
    </row>
    <row r="108" spans="1:65" s="2" customFormat="1" ht="16.5" customHeight="1">
      <c r="A108" s="32"/>
      <c r="B108" s="33"/>
      <c r="C108" s="155" t="s">
        <v>170</v>
      </c>
      <c r="D108" s="155" t="s">
        <v>118</v>
      </c>
      <c r="E108" s="156" t="s">
        <v>356</v>
      </c>
      <c r="F108" s="157" t="s">
        <v>357</v>
      </c>
      <c r="G108" s="158" t="s">
        <v>128</v>
      </c>
      <c r="H108" s="159">
        <v>5</v>
      </c>
      <c r="I108" s="160"/>
      <c r="J108" s="161">
        <f>ROUND(I108*H108,2)</f>
        <v>0</v>
      </c>
      <c r="K108" s="157" t="s">
        <v>122</v>
      </c>
      <c r="L108" s="162"/>
      <c r="M108" s="163" t="s">
        <v>19</v>
      </c>
      <c r="N108" s="164" t="s">
        <v>43</v>
      </c>
      <c r="O108" s="62"/>
      <c r="P108" s="165">
        <f>O108*H108</f>
        <v>0</v>
      </c>
      <c r="Q108" s="165">
        <v>0</v>
      </c>
      <c r="R108" s="165">
        <f>Q108*H108</f>
        <v>0</v>
      </c>
      <c r="S108" s="165">
        <v>0</v>
      </c>
      <c r="T108" s="166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319</v>
      </c>
      <c r="AT108" s="167" t="s">
        <v>118</v>
      </c>
      <c r="AU108" s="167" t="s">
        <v>80</v>
      </c>
      <c r="AY108" s="15" t="s">
        <v>123</v>
      </c>
      <c r="BE108" s="168">
        <f>IF(N108="základní",J108,0)</f>
        <v>0</v>
      </c>
      <c r="BF108" s="168">
        <f>IF(N108="snížená",J108,0)</f>
        <v>0</v>
      </c>
      <c r="BG108" s="168">
        <f>IF(N108="zákl. přenesená",J108,0)</f>
        <v>0</v>
      </c>
      <c r="BH108" s="168">
        <f>IF(N108="sníž. přenesená",J108,0)</f>
        <v>0</v>
      </c>
      <c r="BI108" s="168">
        <f>IF(N108="nulová",J108,0)</f>
        <v>0</v>
      </c>
      <c r="BJ108" s="15" t="s">
        <v>80</v>
      </c>
      <c r="BK108" s="168">
        <f>ROUND(I108*H108,2)</f>
        <v>0</v>
      </c>
      <c r="BL108" s="15" t="s">
        <v>319</v>
      </c>
      <c r="BM108" s="167" t="s">
        <v>358</v>
      </c>
    </row>
    <row r="109" spans="1:65" s="2" customFormat="1" ht="10">
      <c r="A109" s="32"/>
      <c r="B109" s="33"/>
      <c r="C109" s="34"/>
      <c r="D109" s="169" t="s">
        <v>125</v>
      </c>
      <c r="E109" s="34"/>
      <c r="F109" s="170" t="s">
        <v>357</v>
      </c>
      <c r="G109" s="34"/>
      <c r="H109" s="34"/>
      <c r="I109" s="171"/>
      <c r="J109" s="34"/>
      <c r="K109" s="34"/>
      <c r="L109" s="37"/>
      <c r="M109" s="172"/>
      <c r="N109" s="173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125</v>
      </c>
      <c r="AU109" s="15" t="s">
        <v>80</v>
      </c>
    </row>
    <row r="110" spans="1:65" s="2" customFormat="1" ht="16.5" customHeight="1">
      <c r="A110" s="32"/>
      <c r="B110" s="33"/>
      <c r="C110" s="155" t="s">
        <v>177</v>
      </c>
      <c r="D110" s="155" t="s">
        <v>118</v>
      </c>
      <c r="E110" s="156" t="s">
        <v>359</v>
      </c>
      <c r="F110" s="157" t="s">
        <v>360</v>
      </c>
      <c r="G110" s="158" t="s">
        <v>128</v>
      </c>
      <c r="H110" s="159">
        <v>5</v>
      </c>
      <c r="I110" s="160"/>
      <c r="J110" s="161">
        <f>ROUND(I110*H110,2)</f>
        <v>0</v>
      </c>
      <c r="K110" s="157" t="s">
        <v>122</v>
      </c>
      <c r="L110" s="162"/>
      <c r="M110" s="163" t="s">
        <v>19</v>
      </c>
      <c r="N110" s="164" t="s">
        <v>43</v>
      </c>
      <c r="O110" s="62"/>
      <c r="P110" s="165">
        <f>O110*H110</f>
        <v>0</v>
      </c>
      <c r="Q110" s="165">
        <v>0</v>
      </c>
      <c r="R110" s="165">
        <f>Q110*H110</f>
        <v>0</v>
      </c>
      <c r="S110" s="165">
        <v>0</v>
      </c>
      <c r="T110" s="16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7" t="s">
        <v>319</v>
      </c>
      <c r="AT110" s="167" t="s">
        <v>118</v>
      </c>
      <c r="AU110" s="167" t="s">
        <v>80</v>
      </c>
      <c r="AY110" s="15" t="s">
        <v>123</v>
      </c>
      <c r="BE110" s="168">
        <f>IF(N110="základní",J110,0)</f>
        <v>0</v>
      </c>
      <c r="BF110" s="168">
        <f>IF(N110="snížená",J110,0)</f>
        <v>0</v>
      </c>
      <c r="BG110" s="168">
        <f>IF(N110="zákl. přenesená",J110,0)</f>
        <v>0</v>
      </c>
      <c r="BH110" s="168">
        <f>IF(N110="sníž. přenesená",J110,0)</f>
        <v>0</v>
      </c>
      <c r="BI110" s="168">
        <f>IF(N110="nulová",J110,0)</f>
        <v>0</v>
      </c>
      <c r="BJ110" s="15" t="s">
        <v>80</v>
      </c>
      <c r="BK110" s="168">
        <f>ROUND(I110*H110,2)</f>
        <v>0</v>
      </c>
      <c r="BL110" s="15" t="s">
        <v>319</v>
      </c>
      <c r="BM110" s="167" t="s">
        <v>361</v>
      </c>
    </row>
    <row r="111" spans="1:65" s="2" customFormat="1" ht="10">
      <c r="A111" s="32"/>
      <c r="B111" s="33"/>
      <c r="C111" s="34"/>
      <c r="D111" s="169" t="s">
        <v>125</v>
      </c>
      <c r="E111" s="34"/>
      <c r="F111" s="170" t="s">
        <v>360</v>
      </c>
      <c r="G111" s="34"/>
      <c r="H111" s="34"/>
      <c r="I111" s="171"/>
      <c r="J111" s="34"/>
      <c r="K111" s="34"/>
      <c r="L111" s="37"/>
      <c r="M111" s="172"/>
      <c r="N111" s="173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125</v>
      </c>
      <c r="AU111" s="15" t="s">
        <v>80</v>
      </c>
    </row>
    <row r="112" spans="1:65" s="2" customFormat="1" ht="16.5" customHeight="1">
      <c r="A112" s="32"/>
      <c r="B112" s="33"/>
      <c r="C112" s="155" t="s">
        <v>8</v>
      </c>
      <c r="D112" s="155" t="s">
        <v>118</v>
      </c>
      <c r="E112" s="156" t="s">
        <v>362</v>
      </c>
      <c r="F112" s="157" t="s">
        <v>363</v>
      </c>
      <c r="G112" s="158" t="s">
        <v>128</v>
      </c>
      <c r="H112" s="159">
        <v>5</v>
      </c>
      <c r="I112" s="160"/>
      <c r="J112" s="161">
        <f>ROUND(I112*H112,2)</f>
        <v>0</v>
      </c>
      <c r="K112" s="157" t="s">
        <v>122</v>
      </c>
      <c r="L112" s="162"/>
      <c r="M112" s="163" t="s">
        <v>19</v>
      </c>
      <c r="N112" s="164" t="s">
        <v>43</v>
      </c>
      <c r="O112" s="62"/>
      <c r="P112" s="165">
        <f>O112*H112</f>
        <v>0</v>
      </c>
      <c r="Q112" s="165">
        <v>0</v>
      </c>
      <c r="R112" s="165">
        <f>Q112*H112</f>
        <v>0</v>
      </c>
      <c r="S112" s="165">
        <v>0</v>
      </c>
      <c r="T112" s="166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7" t="s">
        <v>319</v>
      </c>
      <c r="AT112" s="167" t="s">
        <v>118</v>
      </c>
      <c r="AU112" s="167" t="s">
        <v>80</v>
      </c>
      <c r="AY112" s="15" t="s">
        <v>123</v>
      </c>
      <c r="BE112" s="168">
        <f>IF(N112="základní",J112,0)</f>
        <v>0</v>
      </c>
      <c r="BF112" s="168">
        <f>IF(N112="snížená",J112,0)</f>
        <v>0</v>
      </c>
      <c r="BG112" s="168">
        <f>IF(N112="zákl. přenesená",J112,0)</f>
        <v>0</v>
      </c>
      <c r="BH112" s="168">
        <f>IF(N112="sníž. přenesená",J112,0)</f>
        <v>0</v>
      </c>
      <c r="BI112" s="168">
        <f>IF(N112="nulová",J112,0)</f>
        <v>0</v>
      </c>
      <c r="BJ112" s="15" t="s">
        <v>80</v>
      </c>
      <c r="BK112" s="168">
        <f>ROUND(I112*H112,2)</f>
        <v>0</v>
      </c>
      <c r="BL112" s="15" t="s">
        <v>319</v>
      </c>
      <c r="BM112" s="167" t="s">
        <v>364</v>
      </c>
    </row>
    <row r="113" spans="1:65" s="2" customFormat="1" ht="10">
      <c r="A113" s="32"/>
      <c r="B113" s="33"/>
      <c r="C113" s="34"/>
      <c r="D113" s="169" t="s">
        <v>125</v>
      </c>
      <c r="E113" s="34"/>
      <c r="F113" s="170" t="s">
        <v>363</v>
      </c>
      <c r="G113" s="34"/>
      <c r="H113" s="34"/>
      <c r="I113" s="171"/>
      <c r="J113" s="34"/>
      <c r="K113" s="34"/>
      <c r="L113" s="37"/>
      <c r="M113" s="172"/>
      <c r="N113" s="173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125</v>
      </c>
      <c r="AU113" s="15" t="s">
        <v>80</v>
      </c>
    </row>
    <row r="114" spans="1:65" s="2" customFormat="1" ht="16.5" customHeight="1">
      <c r="A114" s="32"/>
      <c r="B114" s="33"/>
      <c r="C114" s="155" t="s">
        <v>205</v>
      </c>
      <c r="D114" s="155" t="s">
        <v>118</v>
      </c>
      <c r="E114" s="156" t="s">
        <v>365</v>
      </c>
      <c r="F114" s="157" t="s">
        <v>366</v>
      </c>
      <c r="G114" s="158" t="s">
        <v>128</v>
      </c>
      <c r="H114" s="159">
        <v>5</v>
      </c>
      <c r="I114" s="160"/>
      <c r="J114" s="161">
        <f>ROUND(I114*H114,2)</f>
        <v>0</v>
      </c>
      <c r="K114" s="157" t="s">
        <v>122</v>
      </c>
      <c r="L114" s="162"/>
      <c r="M114" s="163" t="s">
        <v>19</v>
      </c>
      <c r="N114" s="164" t="s">
        <v>43</v>
      </c>
      <c r="O114" s="62"/>
      <c r="P114" s="165">
        <f>O114*H114</f>
        <v>0</v>
      </c>
      <c r="Q114" s="165">
        <v>0</v>
      </c>
      <c r="R114" s="165">
        <f>Q114*H114</f>
        <v>0</v>
      </c>
      <c r="S114" s="165">
        <v>0</v>
      </c>
      <c r="T114" s="16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7" t="s">
        <v>319</v>
      </c>
      <c r="AT114" s="167" t="s">
        <v>118</v>
      </c>
      <c r="AU114" s="167" t="s">
        <v>80</v>
      </c>
      <c r="AY114" s="15" t="s">
        <v>123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5" t="s">
        <v>80</v>
      </c>
      <c r="BK114" s="168">
        <f>ROUND(I114*H114,2)</f>
        <v>0</v>
      </c>
      <c r="BL114" s="15" t="s">
        <v>319</v>
      </c>
      <c r="BM114" s="167" t="s">
        <v>367</v>
      </c>
    </row>
    <row r="115" spans="1:65" s="2" customFormat="1" ht="10">
      <c r="A115" s="32"/>
      <c r="B115" s="33"/>
      <c r="C115" s="34"/>
      <c r="D115" s="169" t="s">
        <v>125</v>
      </c>
      <c r="E115" s="34"/>
      <c r="F115" s="170" t="s">
        <v>366</v>
      </c>
      <c r="G115" s="34"/>
      <c r="H115" s="34"/>
      <c r="I115" s="171"/>
      <c r="J115" s="34"/>
      <c r="K115" s="34"/>
      <c r="L115" s="37"/>
      <c r="M115" s="172"/>
      <c r="N115" s="173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125</v>
      </c>
      <c r="AU115" s="15" t="s">
        <v>80</v>
      </c>
    </row>
    <row r="116" spans="1:65" s="2" customFormat="1" ht="16.5" customHeight="1">
      <c r="A116" s="32"/>
      <c r="B116" s="33"/>
      <c r="C116" s="155" t="s">
        <v>182</v>
      </c>
      <c r="D116" s="155" t="s">
        <v>118</v>
      </c>
      <c r="E116" s="156" t="s">
        <v>368</v>
      </c>
      <c r="F116" s="157" t="s">
        <v>369</v>
      </c>
      <c r="G116" s="158" t="s">
        <v>128</v>
      </c>
      <c r="H116" s="159">
        <v>10</v>
      </c>
      <c r="I116" s="160"/>
      <c r="J116" s="161">
        <f>ROUND(I116*H116,2)</f>
        <v>0</v>
      </c>
      <c r="K116" s="157" t="s">
        <v>122</v>
      </c>
      <c r="L116" s="162"/>
      <c r="M116" s="163" t="s">
        <v>19</v>
      </c>
      <c r="N116" s="164" t="s">
        <v>43</v>
      </c>
      <c r="O116" s="62"/>
      <c r="P116" s="165">
        <f>O116*H116</f>
        <v>0</v>
      </c>
      <c r="Q116" s="165">
        <v>0</v>
      </c>
      <c r="R116" s="165">
        <f>Q116*H116</f>
        <v>0</v>
      </c>
      <c r="S116" s="165">
        <v>0</v>
      </c>
      <c r="T116" s="166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7" t="s">
        <v>319</v>
      </c>
      <c r="AT116" s="167" t="s">
        <v>118</v>
      </c>
      <c r="AU116" s="167" t="s">
        <v>80</v>
      </c>
      <c r="AY116" s="15" t="s">
        <v>123</v>
      </c>
      <c r="BE116" s="168">
        <f>IF(N116="základní",J116,0)</f>
        <v>0</v>
      </c>
      <c r="BF116" s="168">
        <f>IF(N116="snížená",J116,0)</f>
        <v>0</v>
      </c>
      <c r="BG116" s="168">
        <f>IF(N116="zákl. přenesená",J116,0)</f>
        <v>0</v>
      </c>
      <c r="BH116" s="168">
        <f>IF(N116="sníž. přenesená",J116,0)</f>
        <v>0</v>
      </c>
      <c r="BI116" s="168">
        <f>IF(N116="nulová",J116,0)</f>
        <v>0</v>
      </c>
      <c r="BJ116" s="15" t="s">
        <v>80</v>
      </c>
      <c r="BK116" s="168">
        <f>ROUND(I116*H116,2)</f>
        <v>0</v>
      </c>
      <c r="BL116" s="15" t="s">
        <v>319</v>
      </c>
      <c r="BM116" s="167" t="s">
        <v>370</v>
      </c>
    </row>
    <row r="117" spans="1:65" s="2" customFormat="1" ht="10">
      <c r="A117" s="32"/>
      <c r="B117" s="33"/>
      <c r="C117" s="34"/>
      <c r="D117" s="169" t="s">
        <v>125</v>
      </c>
      <c r="E117" s="34"/>
      <c r="F117" s="170" t="s">
        <v>369</v>
      </c>
      <c r="G117" s="34"/>
      <c r="H117" s="34"/>
      <c r="I117" s="171"/>
      <c r="J117" s="34"/>
      <c r="K117" s="34"/>
      <c r="L117" s="37"/>
      <c r="M117" s="172"/>
      <c r="N117" s="173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125</v>
      </c>
      <c r="AU117" s="15" t="s">
        <v>80</v>
      </c>
    </row>
    <row r="118" spans="1:65" s="2" customFormat="1" ht="16.5" customHeight="1">
      <c r="A118" s="32"/>
      <c r="B118" s="33"/>
      <c r="C118" s="155" t="s">
        <v>186</v>
      </c>
      <c r="D118" s="155" t="s">
        <v>118</v>
      </c>
      <c r="E118" s="156" t="s">
        <v>371</v>
      </c>
      <c r="F118" s="157" t="s">
        <v>372</v>
      </c>
      <c r="G118" s="158" t="s">
        <v>128</v>
      </c>
      <c r="H118" s="159">
        <v>10</v>
      </c>
      <c r="I118" s="160"/>
      <c r="J118" s="161">
        <f>ROUND(I118*H118,2)</f>
        <v>0</v>
      </c>
      <c r="K118" s="157" t="s">
        <v>122</v>
      </c>
      <c r="L118" s="162"/>
      <c r="M118" s="163" t="s">
        <v>19</v>
      </c>
      <c r="N118" s="164" t="s">
        <v>43</v>
      </c>
      <c r="O118" s="62"/>
      <c r="P118" s="165">
        <f>O118*H118</f>
        <v>0</v>
      </c>
      <c r="Q118" s="165">
        <v>0</v>
      </c>
      <c r="R118" s="165">
        <f>Q118*H118</f>
        <v>0</v>
      </c>
      <c r="S118" s="165">
        <v>0</v>
      </c>
      <c r="T118" s="16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7" t="s">
        <v>319</v>
      </c>
      <c r="AT118" s="167" t="s">
        <v>118</v>
      </c>
      <c r="AU118" s="167" t="s">
        <v>80</v>
      </c>
      <c r="AY118" s="15" t="s">
        <v>123</v>
      </c>
      <c r="BE118" s="168">
        <f>IF(N118="základní",J118,0)</f>
        <v>0</v>
      </c>
      <c r="BF118" s="168">
        <f>IF(N118="snížená",J118,0)</f>
        <v>0</v>
      </c>
      <c r="BG118" s="168">
        <f>IF(N118="zákl. přenesená",J118,0)</f>
        <v>0</v>
      </c>
      <c r="BH118" s="168">
        <f>IF(N118="sníž. přenesená",J118,0)</f>
        <v>0</v>
      </c>
      <c r="BI118" s="168">
        <f>IF(N118="nulová",J118,0)</f>
        <v>0</v>
      </c>
      <c r="BJ118" s="15" t="s">
        <v>80</v>
      </c>
      <c r="BK118" s="168">
        <f>ROUND(I118*H118,2)</f>
        <v>0</v>
      </c>
      <c r="BL118" s="15" t="s">
        <v>319</v>
      </c>
      <c r="BM118" s="167" t="s">
        <v>373</v>
      </c>
    </row>
    <row r="119" spans="1:65" s="2" customFormat="1" ht="10">
      <c r="A119" s="32"/>
      <c r="B119" s="33"/>
      <c r="C119" s="34"/>
      <c r="D119" s="169" t="s">
        <v>125</v>
      </c>
      <c r="E119" s="34"/>
      <c r="F119" s="170" t="s">
        <v>372</v>
      </c>
      <c r="G119" s="34"/>
      <c r="H119" s="34"/>
      <c r="I119" s="171"/>
      <c r="J119" s="34"/>
      <c r="K119" s="34"/>
      <c r="L119" s="37"/>
      <c r="M119" s="172"/>
      <c r="N119" s="173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125</v>
      </c>
      <c r="AU119" s="15" t="s">
        <v>80</v>
      </c>
    </row>
    <row r="120" spans="1:65" s="2" customFormat="1" ht="16.5" customHeight="1">
      <c r="A120" s="32"/>
      <c r="B120" s="33"/>
      <c r="C120" s="155" t="s">
        <v>190</v>
      </c>
      <c r="D120" s="155" t="s">
        <v>118</v>
      </c>
      <c r="E120" s="156" t="s">
        <v>374</v>
      </c>
      <c r="F120" s="157" t="s">
        <v>375</v>
      </c>
      <c r="G120" s="158" t="s">
        <v>128</v>
      </c>
      <c r="H120" s="159">
        <v>5</v>
      </c>
      <c r="I120" s="160"/>
      <c r="J120" s="161">
        <f>ROUND(I120*H120,2)</f>
        <v>0</v>
      </c>
      <c r="K120" s="157" t="s">
        <v>122</v>
      </c>
      <c r="L120" s="162"/>
      <c r="M120" s="163" t="s">
        <v>19</v>
      </c>
      <c r="N120" s="164" t="s">
        <v>43</v>
      </c>
      <c r="O120" s="62"/>
      <c r="P120" s="165">
        <f>O120*H120</f>
        <v>0</v>
      </c>
      <c r="Q120" s="165">
        <v>0</v>
      </c>
      <c r="R120" s="165">
        <f>Q120*H120</f>
        <v>0</v>
      </c>
      <c r="S120" s="165">
        <v>0</v>
      </c>
      <c r="T120" s="16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7" t="s">
        <v>319</v>
      </c>
      <c r="AT120" s="167" t="s">
        <v>118</v>
      </c>
      <c r="AU120" s="167" t="s">
        <v>80</v>
      </c>
      <c r="AY120" s="15" t="s">
        <v>123</v>
      </c>
      <c r="BE120" s="168">
        <f>IF(N120="základní",J120,0)</f>
        <v>0</v>
      </c>
      <c r="BF120" s="168">
        <f>IF(N120="snížená",J120,0)</f>
        <v>0</v>
      </c>
      <c r="BG120" s="168">
        <f>IF(N120="zákl. přenesená",J120,0)</f>
        <v>0</v>
      </c>
      <c r="BH120" s="168">
        <f>IF(N120="sníž. přenesená",J120,0)</f>
        <v>0</v>
      </c>
      <c r="BI120" s="168">
        <f>IF(N120="nulová",J120,0)</f>
        <v>0</v>
      </c>
      <c r="BJ120" s="15" t="s">
        <v>80</v>
      </c>
      <c r="BK120" s="168">
        <f>ROUND(I120*H120,2)</f>
        <v>0</v>
      </c>
      <c r="BL120" s="15" t="s">
        <v>319</v>
      </c>
      <c r="BM120" s="167" t="s">
        <v>376</v>
      </c>
    </row>
    <row r="121" spans="1:65" s="2" customFormat="1" ht="10">
      <c r="A121" s="32"/>
      <c r="B121" s="33"/>
      <c r="C121" s="34"/>
      <c r="D121" s="169" t="s">
        <v>125</v>
      </c>
      <c r="E121" s="34"/>
      <c r="F121" s="170" t="s">
        <v>377</v>
      </c>
      <c r="G121" s="34"/>
      <c r="H121" s="34"/>
      <c r="I121" s="171"/>
      <c r="J121" s="34"/>
      <c r="K121" s="34"/>
      <c r="L121" s="37"/>
      <c r="M121" s="172"/>
      <c r="N121" s="173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125</v>
      </c>
      <c r="AU121" s="15" t="s">
        <v>80</v>
      </c>
    </row>
    <row r="122" spans="1:65" s="2" customFormat="1" ht="16.5" customHeight="1">
      <c r="A122" s="32"/>
      <c r="B122" s="33"/>
      <c r="C122" s="155" t="s">
        <v>194</v>
      </c>
      <c r="D122" s="155" t="s">
        <v>118</v>
      </c>
      <c r="E122" s="156" t="s">
        <v>378</v>
      </c>
      <c r="F122" s="157" t="s">
        <v>379</v>
      </c>
      <c r="G122" s="158" t="s">
        <v>128</v>
      </c>
      <c r="H122" s="159">
        <v>5</v>
      </c>
      <c r="I122" s="160"/>
      <c r="J122" s="161">
        <f>ROUND(I122*H122,2)</f>
        <v>0</v>
      </c>
      <c r="K122" s="157" t="s">
        <v>122</v>
      </c>
      <c r="L122" s="162"/>
      <c r="M122" s="163" t="s">
        <v>19</v>
      </c>
      <c r="N122" s="164" t="s">
        <v>43</v>
      </c>
      <c r="O122" s="62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7" t="s">
        <v>319</v>
      </c>
      <c r="AT122" s="167" t="s">
        <v>118</v>
      </c>
      <c r="AU122" s="167" t="s">
        <v>80</v>
      </c>
      <c r="AY122" s="15" t="s">
        <v>123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5" t="s">
        <v>80</v>
      </c>
      <c r="BK122" s="168">
        <f>ROUND(I122*H122,2)</f>
        <v>0</v>
      </c>
      <c r="BL122" s="15" t="s">
        <v>319</v>
      </c>
      <c r="BM122" s="167" t="s">
        <v>380</v>
      </c>
    </row>
    <row r="123" spans="1:65" s="2" customFormat="1" ht="10">
      <c r="A123" s="32"/>
      <c r="B123" s="33"/>
      <c r="C123" s="34"/>
      <c r="D123" s="169" t="s">
        <v>125</v>
      </c>
      <c r="E123" s="34"/>
      <c r="F123" s="170" t="s">
        <v>379</v>
      </c>
      <c r="G123" s="34"/>
      <c r="H123" s="34"/>
      <c r="I123" s="171"/>
      <c r="J123" s="34"/>
      <c r="K123" s="34"/>
      <c r="L123" s="37"/>
      <c r="M123" s="172"/>
      <c r="N123" s="173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125</v>
      </c>
      <c r="AU123" s="15" t="s">
        <v>80</v>
      </c>
    </row>
    <row r="124" spans="1:65" s="2" customFormat="1" ht="16.5" customHeight="1">
      <c r="A124" s="32"/>
      <c r="B124" s="33"/>
      <c r="C124" s="155" t="s">
        <v>7</v>
      </c>
      <c r="D124" s="155" t="s">
        <v>118</v>
      </c>
      <c r="E124" s="156" t="s">
        <v>381</v>
      </c>
      <c r="F124" s="157" t="s">
        <v>19</v>
      </c>
      <c r="G124" s="158" t="s">
        <v>128</v>
      </c>
      <c r="H124" s="159">
        <v>4</v>
      </c>
      <c r="I124" s="160"/>
      <c r="J124" s="161">
        <f>ROUND(I124*H124,2)</f>
        <v>0</v>
      </c>
      <c r="K124" s="157" t="s">
        <v>19</v>
      </c>
      <c r="L124" s="162"/>
      <c r="M124" s="163" t="s">
        <v>19</v>
      </c>
      <c r="N124" s="164" t="s">
        <v>43</v>
      </c>
      <c r="O124" s="62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319</v>
      </c>
      <c r="AT124" s="167" t="s">
        <v>118</v>
      </c>
      <c r="AU124" s="167" t="s">
        <v>80</v>
      </c>
      <c r="AY124" s="15" t="s">
        <v>123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80</v>
      </c>
      <c r="BK124" s="168">
        <f>ROUND(I124*H124,2)</f>
        <v>0</v>
      </c>
      <c r="BL124" s="15" t="s">
        <v>319</v>
      </c>
      <c r="BM124" s="167" t="s">
        <v>382</v>
      </c>
    </row>
    <row r="125" spans="1:65" s="2" customFormat="1" ht="10">
      <c r="A125" s="32"/>
      <c r="B125" s="33"/>
      <c r="C125" s="34"/>
      <c r="D125" s="169" t="s">
        <v>125</v>
      </c>
      <c r="E125" s="34"/>
      <c r="F125" s="170" t="s">
        <v>383</v>
      </c>
      <c r="G125" s="34"/>
      <c r="H125" s="34"/>
      <c r="I125" s="171"/>
      <c r="J125" s="34"/>
      <c r="K125" s="34"/>
      <c r="L125" s="37"/>
      <c r="M125" s="172"/>
      <c r="N125" s="173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125</v>
      </c>
      <c r="AU125" s="15" t="s">
        <v>80</v>
      </c>
    </row>
    <row r="126" spans="1:65" s="2" customFormat="1" ht="16.5" customHeight="1">
      <c r="A126" s="32"/>
      <c r="B126" s="33"/>
      <c r="C126" s="155" t="s">
        <v>201</v>
      </c>
      <c r="D126" s="155" t="s">
        <v>118</v>
      </c>
      <c r="E126" s="156" t="s">
        <v>384</v>
      </c>
      <c r="F126" s="157" t="s">
        <v>19</v>
      </c>
      <c r="G126" s="158" t="s">
        <v>128</v>
      </c>
      <c r="H126" s="159">
        <v>1</v>
      </c>
      <c r="I126" s="160"/>
      <c r="J126" s="161">
        <f>ROUND(I126*H126,2)</f>
        <v>0</v>
      </c>
      <c r="K126" s="157" t="s">
        <v>19</v>
      </c>
      <c r="L126" s="162"/>
      <c r="M126" s="163" t="s">
        <v>19</v>
      </c>
      <c r="N126" s="164" t="s">
        <v>43</v>
      </c>
      <c r="O126" s="62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319</v>
      </c>
      <c r="AT126" s="167" t="s">
        <v>118</v>
      </c>
      <c r="AU126" s="167" t="s">
        <v>80</v>
      </c>
      <c r="AY126" s="15" t="s">
        <v>123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80</v>
      </c>
      <c r="BK126" s="168">
        <f>ROUND(I126*H126,2)</f>
        <v>0</v>
      </c>
      <c r="BL126" s="15" t="s">
        <v>319</v>
      </c>
      <c r="BM126" s="167" t="s">
        <v>385</v>
      </c>
    </row>
    <row r="127" spans="1:65" s="2" customFormat="1" ht="10">
      <c r="A127" s="32"/>
      <c r="B127" s="33"/>
      <c r="C127" s="34"/>
      <c r="D127" s="169" t="s">
        <v>125</v>
      </c>
      <c r="E127" s="34"/>
      <c r="F127" s="170" t="s">
        <v>386</v>
      </c>
      <c r="G127" s="34"/>
      <c r="H127" s="34"/>
      <c r="I127" s="171"/>
      <c r="J127" s="34"/>
      <c r="K127" s="34"/>
      <c r="L127" s="37"/>
      <c r="M127" s="172"/>
      <c r="N127" s="173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125</v>
      </c>
      <c r="AU127" s="15" t="s">
        <v>80</v>
      </c>
    </row>
    <row r="128" spans="1:65" s="2" customFormat="1" ht="24.15" customHeight="1">
      <c r="A128" s="32"/>
      <c r="B128" s="33"/>
      <c r="C128" s="155" t="s">
        <v>296</v>
      </c>
      <c r="D128" s="155" t="s">
        <v>118</v>
      </c>
      <c r="E128" s="156" t="s">
        <v>387</v>
      </c>
      <c r="F128" s="157" t="s">
        <v>388</v>
      </c>
      <c r="G128" s="158" t="s">
        <v>128</v>
      </c>
      <c r="H128" s="159">
        <v>1</v>
      </c>
      <c r="I128" s="160"/>
      <c r="J128" s="161">
        <f>ROUND(I128*H128,2)</f>
        <v>0</v>
      </c>
      <c r="K128" s="157" t="s">
        <v>19</v>
      </c>
      <c r="L128" s="162"/>
      <c r="M128" s="163" t="s">
        <v>19</v>
      </c>
      <c r="N128" s="164" t="s">
        <v>43</v>
      </c>
      <c r="O128" s="62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319</v>
      </c>
      <c r="AT128" s="167" t="s">
        <v>118</v>
      </c>
      <c r="AU128" s="167" t="s">
        <v>80</v>
      </c>
      <c r="AY128" s="15" t="s">
        <v>123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80</v>
      </c>
      <c r="BK128" s="168">
        <f>ROUND(I128*H128,2)</f>
        <v>0</v>
      </c>
      <c r="BL128" s="15" t="s">
        <v>319</v>
      </c>
      <c r="BM128" s="167" t="s">
        <v>389</v>
      </c>
    </row>
    <row r="129" spans="1:65" s="2" customFormat="1" ht="10">
      <c r="A129" s="32"/>
      <c r="B129" s="33"/>
      <c r="C129" s="34"/>
      <c r="D129" s="169" t="s">
        <v>125</v>
      </c>
      <c r="E129" s="34"/>
      <c r="F129" s="170" t="s">
        <v>390</v>
      </c>
      <c r="G129" s="34"/>
      <c r="H129" s="34"/>
      <c r="I129" s="171"/>
      <c r="J129" s="34"/>
      <c r="K129" s="34"/>
      <c r="L129" s="37"/>
      <c r="M129" s="172"/>
      <c r="N129" s="173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125</v>
      </c>
      <c r="AU129" s="15" t="s">
        <v>80</v>
      </c>
    </row>
    <row r="130" spans="1:65" s="2" customFormat="1" ht="16.5" customHeight="1">
      <c r="A130" s="32"/>
      <c r="B130" s="33"/>
      <c r="C130" s="155" t="s">
        <v>292</v>
      </c>
      <c r="D130" s="155" t="s">
        <v>118</v>
      </c>
      <c r="E130" s="156" t="s">
        <v>391</v>
      </c>
      <c r="F130" s="157" t="s">
        <v>19</v>
      </c>
      <c r="G130" s="158" t="s">
        <v>128</v>
      </c>
      <c r="H130" s="159">
        <v>1</v>
      </c>
      <c r="I130" s="160"/>
      <c r="J130" s="161">
        <f>ROUND(I130*H130,2)</f>
        <v>0</v>
      </c>
      <c r="K130" s="157" t="s">
        <v>19</v>
      </c>
      <c r="L130" s="162"/>
      <c r="M130" s="163" t="s">
        <v>19</v>
      </c>
      <c r="N130" s="164" t="s">
        <v>43</v>
      </c>
      <c r="O130" s="62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319</v>
      </c>
      <c r="AT130" s="167" t="s">
        <v>118</v>
      </c>
      <c r="AU130" s="167" t="s">
        <v>80</v>
      </c>
      <c r="AY130" s="15" t="s">
        <v>123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80</v>
      </c>
      <c r="BK130" s="168">
        <f>ROUND(I130*H130,2)</f>
        <v>0</v>
      </c>
      <c r="BL130" s="15" t="s">
        <v>319</v>
      </c>
      <c r="BM130" s="167" t="s">
        <v>392</v>
      </c>
    </row>
    <row r="131" spans="1:65" s="2" customFormat="1" ht="10">
      <c r="A131" s="32"/>
      <c r="B131" s="33"/>
      <c r="C131" s="34"/>
      <c r="D131" s="169" t="s">
        <v>125</v>
      </c>
      <c r="E131" s="34"/>
      <c r="F131" s="170" t="s">
        <v>393</v>
      </c>
      <c r="G131" s="34"/>
      <c r="H131" s="34"/>
      <c r="I131" s="171"/>
      <c r="J131" s="34"/>
      <c r="K131" s="34"/>
      <c r="L131" s="37"/>
      <c r="M131" s="172"/>
      <c r="N131" s="173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125</v>
      </c>
      <c r="AU131" s="15" t="s">
        <v>80</v>
      </c>
    </row>
    <row r="132" spans="1:65" s="2" customFormat="1" ht="16.5" customHeight="1">
      <c r="A132" s="32"/>
      <c r="B132" s="33"/>
      <c r="C132" s="155" t="s">
        <v>288</v>
      </c>
      <c r="D132" s="155" t="s">
        <v>118</v>
      </c>
      <c r="E132" s="156" t="s">
        <v>394</v>
      </c>
      <c r="F132" s="157" t="s">
        <v>19</v>
      </c>
      <c r="G132" s="158" t="s">
        <v>128</v>
      </c>
      <c r="H132" s="159">
        <v>1</v>
      </c>
      <c r="I132" s="160"/>
      <c r="J132" s="161">
        <f>ROUND(I132*H132,2)</f>
        <v>0</v>
      </c>
      <c r="K132" s="157" t="s">
        <v>19</v>
      </c>
      <c r="L132" s="162"/>
      <c r="M132" s="163" t="s">
        <v>19</v>
      </c>
      <c r="N132" s="164" t="s">
        <v>43</v>
      </c>
      <c r="O132" s="62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319</v>
      </c>
      <c r="AT132" s="167" t="s">
        <v>118</v>
      </c>
      <c r="AU132" s="167" t="s">
        <v>80</v>
      </c>
      <c r="AY132" s="15" t="s">
        <v>123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80</v>
      </c>
      <c r="BK132" s="168">
        <f>ROUND(I132*H132,2)</f>
        <v>0</v>
      </c>
      <c r="BL132" s="15" t="s">
        <v>319</v>
      </c>
      <c r="BM132" s="167" t="s">
        <v>395</v>
      </c>
    </row>
    <row r="133" spans="1:65" s="2" customFormat="1" ht="10">
      <c r="A133" s="32"/>
      <c r="B133" s="33"/>
      <c r="C133" s="34"/>
      <c r="D133" s="169" t="s">
        <v>125</v>
      </c>
      <c r="E133" s="34"/>
      <c r="F133" s="170" t="s">
        <v>396</v>
      </c>
      <c r="G133" s="34"/>
      <c r="H133" s="34"/>
      <c r="I133" s="171"/>
      <c r="J133" s="34"/>
      <c r="K133" s="34"/>
      <c r="L133" s="37"/>
      <c r="M133" s="172"/>
      <c r="N133" s="173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125</v>
      </c>
      <c r="AU133" s="15" t="s">
        <v>80</v>
      </c>
    </row>
    <row r="134" spans="1:65" s="2" customFormat="1" ht="16.5" customHeight="1">
      <c r="A134" s="32"/>
      <c r="B134" s="33"/>
      <c r="C134" s="155" t="s">
        <v>250</v>
      </c>
      <c r="D134" s="155" t="s">
        <v>118</v>
      </c>
      <c r="E134" s="156" t="s">
        <v>397</v>
      </c>
      <c r="F134" s="157" t="s">
        <v>19</v>
      </c>
      <c r="G134" s="158" t="s">
        <v>128</v>
      </c>
      <c r="H134" s="159">
        <v>1</v>
      </c>
      <c r="I134" s="160"/>
      <c r="J134" s="161">
        <f>ROUND(I134*H134,2)</f>
        <v>0</v>
      </c>
      <c r="K134" s="157" t="s">
        <v>19</v>
      </c>
      <c r="L134" s="162"/>
      <c r="M134" s="163" t="s">
        <v>19</v>
      </c>
      <c r="N134" s="164" t="s">
        <v>43</v>
      </c>
      <c r="O134" s="62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7" t="s">
        <v>319</v>
      </c>
      <c r="AT134" s="167" t="s">
        <v>118</v>
      </c>
      <c r="AU134" s="167" t="s">
        <v>80</v>
      </c>
      <c r="AY134" s="15" t="s">
        <v>123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80</v>
      </c>
      <c r="BK134" s="168">
        <f>ROUND(I134*H134,2)</f>
        <v>0</v>
      </c>
      <c r="BL134" s="15" t="s">
        <v>319</v>
      </c>
      <c r="BM134" s="167" t="s">
        <v>398</v>
      </c>
    </row>
    <row r="135" spans="1:65" s="2" customFormat="1" ht="10">
      <c r="A135" s="32"/>
      <c r="B135" s="33"/>
      <c r="C135" s="34"/>
      <c r="D135" s="169" t="s">
        <v>125</v>
      </c>
      <c r="E135" s="34"/>
      <c r="F135" s="170" t="s">
        <v>399</v>
      </c>
      <c r="G135" s="34"/>
      <c r="H135" s="34"/>
      <c r="I135" s="171"/>
      <c r="J135" s="34"/>
      <c r="K135" s="34"/>
      <c r="L135" s="37"/>
      <c r="M135" s="172"/>
      <c r="N135" s="173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125</v>
      </c>
      <c r="AU135" s="15" t="s">
        <v>80</v>
      </c>
    </row>
    <row r="136" spans="1:65" s="2" customFormat="1" ht="16.5" customHeight="1">
      <c r="A136" s="32"/>
      <c r="B136" s="33"/>
      <c r="C136" s="190" t="s">
        <v>400</v>
      </c>
      <c r="D136" s="190" t="s">
        <v>213</v>
      </c>
      <c r="E136" s="191" t="s">
        <v>401</v>
      </c>
      <c r="F136" s="192" t="s">
        <v>402</v>
      </c>
      <c r="G136" s="193" t="s">
        <v>121</v>
      </c>
      <c r="H136" s="194">
        <v>2500</v>
      </c>
      <c r="I136" s="195"/>
      <c r="J136" s="196">
        <f>ROUND(I136*H136,2)</f>
        <v>0</v>
      </c>
      <c r="K136" s="192" t="s">
        <v>19</v>
      </c>
      <c r="L136" s="37"/>
      <c r="M136" s="197" t="s">
        <v>19</v>
      </c>
      <c r="N136" s="198" t="s">
        <v>43</v>
      </c>
      <c r="O136" s="62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205</v>
      </c>
      <c r="AT136" s="167" t="s">
        <v>213</v>
      </c>
      <c r="AU136" s="167" t="s">
        <v>80</v>
      </c>
      <c r="AY136" s="15" t="s">
        <v>123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80</v>
      </c>
      <c r="BK136" s="168">
        <f>ROUND(I136*H136,2)</f>
        <v>0</v>
      </c>
      <c r="BL136" s="15" t="s">
        <v>205</v>
      </c>
      <c r="BM136" s="167" t="s">
        <v>403</v>
      </c>
    </row>
    <row r="137" spans="1:65" s="2" customFormat="1" ht="18">
      <c r="A137" s="32"/>
      <c r="B137" s="33"/>
      <c r="C137" s="34"/>
      <c r="D137" s="169" t="s">
        <v>125</v>
      </c>
      <c r="E137" s="34"/>
      <c r="F137" s="170" t="s">
        <v>404</v>
      </c>
      <c r="G137" s="34"/>
      <c r="H137" s="34"/>
      <c r="I137" s="171"/>
      <c r="J137" s="34"/>
      <c r="K137" s="34"/>
      <c r="L137" s="37"/>
      <c r="M137" s="172"/>
      <c r="N137" s="173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125</v>
      </c>
      <c r="AU137" s="15" t="s">
        <v>80</v>
      </c>
    </row>
    <row r="138" spans="1:65" s="2" customFormat="1" ht="24.15" customHeight="1">
      <c r="A138" s="32"/>
      <c r="B138" s="33"/>
      <c r="C138" s="190" t="s">
        <v>242</v>
      </c>
      <c r="D138" s="190" t="s">
        <v>213</v>
      </c>
      <c r="E138" s="191" t="s">
        <v>405</v>
      </c>
      <c r="F138" s="192" t="s">
        <v>406</v>
      </c>
      <c r="G138" s="193" t="s">
        <v>121</v>
      </c>
      <c r="H138" s="194">
        <v>20</v>
      </c>
      <c r="I138" s="195"/>
      <c r="J138" s="196">
        <f>ROUND(I138*H138,2)</f>
        <v>0</v>
      </c>
      <c r="K138" s="192" t="s">
        <v>122</v>
      </c>
      <c r="L138" s="37"/>
      <c r="M138" s="197" t="s">
        <v>19</v>
      </c>
      <c r="N138" s="198" t="s">
        <v>43</v>
      </c>
      <c r="O138" s="62"/>
      <c r="P138" s="165">
        <f>O138*H138</f>
        <v>0</v>
      </c>
      <c r="Q138" s="165">
        <v>0</v>
      </c>
      <c r="R138" s="165">
        <f>Q138*H138</f>
        <v>0</v>
      </c>
      <c r="S138" s="165">
        <v>0</v>
      </c>
      <c r="T138" s="16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319</v>
      </c>
      <c r="AT138" s="167" t="s">
        <v>213</v>
      </c>
      <c r="AU138" s="167" t="s">
        <v>80</v>
      </c>
      <c r="AY138" s="15" t="s">
        <v>123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80</v>
      </c>
      <c r="BK138" s="168">
        <f>ROUND(I138*H138,2)</f>
        <v>0</v>
      </c>
      <c r="BL138" s="15" t="s">
        <v>319</v>
      </c>
      <c r="BM138" s="167" t="s">
        <v>407</v>
      </c>
    </row>
    <row r="139" spans="1:65" s="2" customFormat="1" ht="18">
      <c r="A139" s="32"/>
      <c r="B139" s="33"/>
      <c r="C139" s="34"/>
      <c r="D139" s="169" t="s">
        <v>125</v>
      </c>
      <c r="E139" s="34"/>
      <c r="F139" s="170" t="s">
        <v>408</v>
      </c>
      <c r="G139" s="34"/>
      <c r="H139" s="34"/>
      <c r="I139" s="171"/>
      <c r="J139" s="34"/>
      <c r="K139" s="34"/>
      <c r="L139" s="37"/>
      <c r="M139" s="172"/>
      <c r="N139" s="173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125</v>
      </c>
      <c r="AU139" s="15" t="s">
        <v>80</v>
      </c>
    </row>
    <row r="140" spans="1:65" s="2" customFormat="1" ht="16.5" customHeight="1">
      <c r="A140" s="32"/>
      <c r="B140" s="33"/>
      <c r="C140" s="190" t="s">
        <v>246</v>
      </c>
      <c r="D140" s="190" t="s">
        <v>213</v>
      </c>
      <c r="E140" s="191" t="s">
        <v>409</v>
      </c>
      <c r="F140" s="192" t="s">
        <v>410</v>
      </c>
      <c r="G140" s="193" t="s">
        <v>128</v>
      </c>
      <c r="H140" s="194">
        <v>1</v>
      </c>
      <c r="I140" s="195"/>
      <c r="J140" s="196">
        <f>ROUND(I140*H140,2)</f>
        <v>0</v>
      </c>
      <c r="K140" s="192" t="s">
        <v>122</v>
      </c>
      <c r="L140" s="37"/>
      <c r="M140" s="197" t="s">
        <v>19</v>
      </c>
      <c r="N140" s="198" t="s">
        <v>43</v>
      </c>
      <c r="O140" s="62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7" t="s">
        <v>319</v>
      </c>
      <c r="AT140" s="167" t="s">
        <v>213</v>
      </c>
      <c r="AU140" s="167" t="s">
        <v>80</v>
      </c>
      <c r="AY140" s="15" t="s">
        <v>123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80</v>
      </c>
      <c r="BK140" s="168">
        <f>ROUND(I140*H140,2)</f>
        <v>0</v>
      </c>
      <c r="BL140" s="15" t="s">
        <v>319</v>
      </c>
      <c r="BM140" s="167" t="s">
        <v>411</v>
      </c>
    </row>
    <row r="141" spans="1:65" s="2" customFormat="1" ht="18">
      <c r="A141" s="32"/>
      <c r="B141" s="33"/>
      <c r="C141" s="34"/>
      <c r="D141" s="169" t="s">
        <v>125</v>
      </c>
      <c r="E141" s="34"/>
      <c r="F141" s="170" t="s">
        <v>412</v>
      </c>
      <c r="G141" s="34"/>
      <c r="H141" s="34"/>
      <c r="I141" s="171"/>
      <c r="J141" s="34"/>
      <c r="K141" s="34"/>
      <c r="L141" s="37"/>
      <c r="M141" s="172"/>
      <c r="N141" s="173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125</v>
      </c>
      <c r="AU141" s="15" t="s">
        <v>80</v>
      </c>
    </row>
    <row r="142" spans="1:65" s="2" customFormat="1" ht="16.5" customHeight="1">
      <c r="A142" s="32"/>
      <c r="B142" s="33"/>
      <c r="C142" s="190" t="s">
        <v>259</v>
      </c>
      <c r="D142" s="190" t="s">
        <v>213</v>
      </c>
      <c r="E142" s="191" t="s">
        <v>413</v>
      </c>
      <c r="F142" s="192" t="s">
        <v>414</v>
      </c>
      <c r="G142" s="193" t="s">
        <v>128</v>
      </c>
      <c r="H142" s="194">
        <v>2</v>
      </c>
      <c r="I142" s="195"/>
      <c r="J142" s="196">
        <f>ROUND(I142*H142,2)</f>
        <v>0</v>
      </c>
      <c r="K142" s="192" t="s">
        <v>122</v>
      </c>
      <c r="L142" s="37"/>
      <c r="M142" s="197" t="s">
        <v>19</v>
      </c>
      <c r="N142" s="198" t="s">
        <v>43</v>
      </c>
      <c r="O142" s="62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7" t="s">
        <v>319</v>
      </c>
      <c r="AT142" s="167" t="s">
        <v>213</v>
      </c>
      <c r="AU142" s="167" t="s">
        <v>80</v>
      </c>
      <c r="AY142" s="15" t="s">
        <v>123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5" t="s">
        <v>80</v>
      </c>
      <c r="BK142" s="168">
        <f>ROUND(I142*H142,2)</f>
        <v>0</v>
      </c>
      <c r="BL142" s="15" t="s">
        <v>319</v>
      </c>
      <c r="BM142" s="167" t="s">
        <v>415</v>
      </c>
    </row>
    <row r="143" spans="1:65" s="2" customFormat="1" ht="10">
      <c r="A143" s="32"/>
      <c r="B143" s="33"/>
      <c r="C143" s="34"/>
      <c r="D143" s="169" t="s">
        <v>125</v>
      </c>
      <c r="E143" s="34"/>
      <c r="F143" s="170" t="s">
        <v>416</v>
      </c>
      <c r="G143" s="34"/>
      <c r="H143" s="34"/>
      <c r="I143" s="171"/>
      <c r="J143" s="34"/>
      <c r="K143" s="34"/>
      <c r="L143" s="37"/>
      <c r="M143" s="172"/>
      <c r="N143" s="173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125</v>
      </c>
      <c r="AU143" s="15" t="s">
        <v>80</v>
      </c>
    </row>
    <row r="144" spans="1:65" s="2" customFormat="1" ht="24.15" customHeight="1">
      <c r="A144" s="32"/>
      <c r="B144" s="33"/>
      <c r="C144" s="190" t="s">
        <v>264</v>
      </c>
      <c r="D144" s="190" t="s">
        <v>213</v>
      </c>
      <c r="E144" s="191" t="s">
        <v>417</v>
      </c>
      <c r="F144" s="192" t="s">
        <v>418</v>
      </c>
      <c r="G144" s="193" t="s">
        <v>128</v>
      </c>
      <c r="H144" s="194">
        <v>5</v>
      </c>
      <c r="I144" s="195"/>
      <c r="J144" s="196">
        <f>ROUND(I144*H144,2)</f>
        <v>0</v>
      </c>
      <c r="K144" s="192" t="s">
        <v>122</v>
      </c>
      <c r="L144" s="37"/>
      <c r="M144" s="197" t="s">
        <v>19</v>
      </c>
      <c r="N144" s="198" t="s">
        <v>43</v>
      </c>
      <c r="O144" s="62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7" t="s">
        <v>319</v>
      </c>
      <c r="AT144" s="167" t="s">
        <v>213</v>
      </c>
      <c r="AU144" s="167" t="s">
        <v>80</v>
      </c>
      <c r="AY144" s="15" t="s">
        <v>123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80</v>
      </c>
      <c r="BK144" s="168">
        <f>ROUND(I144*H144,2)</f>
        <v>0</v>
      </c>
      <c r="BL144" s="15" t="s">
        <v>319</v>
      </c>
      <c r="BM144" s="167" t="s">
        <v>419</v>
      </c>
    </row>
    <row r="145" spans="1:65" s="2" customFormat="1" ht="10">
      <c r="A145" s="32"/>
      <c r="B145" s="33"/>
      <c r="C145" s="34"/>
      <c r="D145" s="169" t="s">
        <v>125</v>
      </c>
      <c r="E145" s="34"/>
      <c r="F145" s="170" t="s">
        <v>418</v>
      </c>
      <c r="G145" s="34"/>
      <c r="H145" s="34"/>
      <c r="I145" s="171"/>
      <c r="J145" s="34"/>
      <c r="K145" s="34"/>
      <c r="L145" s="37"/>
      <c r="M145" s="172"/>
      <c r="N145" s="173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125</v>
      </c>
      <c r="AU145" s="15" t="s">
        <v>80</v>
      </c>
    </row>
    <row r="146" spans="1:65" s="2" customFormat="1" ht="24.15" customHeight="1">
      <c r="A146" s="32"/>
      <c r="B146" s="33"/>
      <c r="C146" s="190" t="s">
        <v>268</v>
      </c>
      <c r="D146" s="190" t="s">
        <v>213</v>
      </c>
      <c r="E146" s="191" t="s">
        <v>420</v>
      </c>
      <c r="F146" s="192" t="s">
        <v>421</v>
      </c>
      <c r="G146" s="193" t="s">
        <v>121</v>
      </c>
      <c r="H146" s="194">
        <v>765</v>
      </c>
      <c r="I146" s="195"/>
      <c r="J146" s="196">
        <f>ROUND(I146*H146,2)</f>
        <v>0</v>
      </c>
      <c r="K146" s="192" t="s">
        <v>122</v>
      </c>
      <c r="L146" s="37"/>
      <c r="M146" s="197" t="s">
        <v>19</v>
      </c>
      <c r="N146" s="198" t="s">
        <v>43</v>
      </c>
      <c r="O146" s="62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319</v>
      </c>
      <c r="AT146" s="167" t="s">
        <v>213</v>
      </c>
      <c r="AU146" s="167" t="s">
        <v>80</v>
      </c>
      <c r="AY146" s="15" t="s">
        <v>123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80</v>
      </c>
      <c r="BK146" s="168">
        <f>ROUND(I146*H146,2)</f>
        <v>0</v>
      </c>
      <c r="BL146" s="15" t="s">
        <v>319</v>
      </c>
      <c r="BM146" s="167" t="s">
        <v>422</v>
      </c>
    </row>
    <row r="147" spans="1:65" s="2" customFormat="1" ht="36">
      <c r="A147" s="32"/>
      <c r="B147" s="33"/>
      <c r="C147" s="34"/>
      <c r="D147" s="169" t="s">
        <v>125</v>
      </c>
      <c r="E147" s="34"/>
      <c r="F147" s="170" t="s">
        <v>423</v>
      </c>
      <c r="G147" s="34"/>
      <c r="H147" s="34"/>
      <c r="I147" s="171"/>
      <c r="J147" s="34"/>
      <c r="K147" s="34"/>
      <c r="L147" s="37"/>
      <c r="M147" s="172"/>
      <c r="N147" s="173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125</v>
      </c>
      <c r="AU147" s="15" t="s">
        <v>80</v>
      </c>
    </row>
    <row r="148" spans="1:65" s="2" customFormat="1" ht="16.5" customHeight="1">
      <c r="A148" s="32"/>
      <c r="B148" s="33"/>
      <c r="C148" s="190" t="s">
        <v>272</v>
      </c>
      <c r="D148" s="190" t="s">
        <v>213</v>
      </c>
      <c r="E148" s="191" t="s">
        <v>424</v>
      </c>
      <c r="F148" s="192" t="s">
        <v>425</v>
      </c>
      <c r="G148" s="193" t="s">
        <v>128</v>
      </c>
      <c r="H148" s="194">
        <v>6</v>
      </c>
      <c r="I148" s="195"/>
      <c r="J148" s="196">
        <f>ROUND(I148*H148,2)</f>
        <v>0</v>
      </c>
      <c r="K148" s="192" t="s">
        <v>122</v>
      </c>
      <c r="L148" s="37"/>
      <c r="M148" s="197" t="s">
        <v>19</v>
      </c>
      <c r="N148" s="198" t="s">
        <v>43</v>
      </c>
      <c r="O148" s="62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7" t="s">
        <v>319</v>
      </c>
      <c r="AT148" s="167" t="s">
        <v>213</v>
      </c>
      <c r="AU148" s="167" t="s">
        <v>80</v>
      </c>
      <c r="AY148" s="15" t="s">
        <v>123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80</v>
      </c>
      <c r="BK148" s="168">
        <f>ROUND(I148*H148,2)</f>
        <v>0</v>
      </c>
      <c r="BL148" s="15" t="s">
        <v>319</v>
      </c>
      <c r="BM148" s="167" t="s">
        <v>426</v>
      </c>
    </row>
    <row r="149" spans="1:65" s="2" customFormat="1" ht="18">
      <c r="A149" s="32"/>
      <c r="B149" s="33"/>
      <c r="C149" s="34"/>
      <c r="D149" s="169" t="s">
        <v>125</v>
      </c>
      <c r="E149" s="34"/>
      <c r="F149" s="170" t="s">
        <v>427</v>
      </c>
      <c r="G149" s="34"/>
      <c r="H149" s="34"/>
      <c r="I149" s="171"/>
      <c r="J149" s="34"/>
      <c r="K149" s="34"/>
      <c r="L149" s="37"/>
      <c r="M149" s="172"/>
      <c r="N149" s="173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125</v>
      </c>
      <c r="AU149" s="15" t="s">
        <v>80</v>
      </c>
    </row>
    <row r="150" spans="1:65" s="2" customFormat="1" ht="16.5" customHeight="1">
      <c r="A150" s="32"/>
      <c r="B150" s="33"/>
      <c r="C150" s="190" t="s">
        <v>231</v>
      </c>
      <c r="D150" s="190" t="s">
        <v>213</v>
      </c>
      <c r="E150" s="191" t="s">
        <v>428</v>
      </c>
      <c r="F150" s="192" t="s">
        <v>429</v>
      </c>
      <c r="G150" s="193" t="s">
        <v>128</v>
      </c>
      <c r="H150" s="194">
        <v>8</v>
      </c>
      <c r="I150" s="195"/>
      <c r="J150" s="196">
        <f>ROUND(I150*H150,2)</f>
        <v>0</v>
      </c>
      <c r="K150" s="192" t="s">
        <v>122</v>
      </c>
      <c r="L150" s="37"/>
      <c r="M150" s="197" t="s">
        <v>19</v>
      </c>
      <c r="N150" s="198" t="s">
        <v>43</v>
      </c>
      <c r="O150" s="62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319</v>
      </c>
      <c r="AT150" s="167" t="s">
        <v>213</v>
      </c>
      <c r="AU150" s="167" t="s">
        <v>80</v>
      </c>
      <c r="AY150" s="15" t="s">
        <v>123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80</v>
      </c>
      <c r="BK150" s="168">
        <f>ROUND(I150*H150,2)</f>
        <v>0</v>
      </c>
      <c r="BL150" s="15" t="s">
        <v>319</v>
      </c>
      <c r="BM150" s="167" t="s">
        <v>430</v>
      </c>
    </row>
    <row r="151" spans="1:65" s="2" customFormat="1" ht="27">
      <c r="A151" s="32"/>
      <c r="B151" s="33"/>
      <c r="C151" s="34"/>
      <c r="D151" s="169" t="s">
        <v>125</v>
      </c>
      <c r="E151" s="34"/>
      <c r="F151" s="170" t="s">
        <v>431</v>
      </c>
      <c r="G151" s="34"/>
      <c r="H151" s="34"/>
      <c r="I151" s="171"/>
      <c r="J151" s="34"/>
      <c r="K151" s="34"/>
      <c r="L151" s="37"/>
      <c r="M151" s="172"/>
      <c r="N151" s="173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125</v>
      </c>
      <c r="AU151" s="15" t="s">
        <v>80</v>
      </c>
    </row>
    <row r="152" spans="1:65" s="2" customFormat="1" ht="16.5" customHeight="1">
      <c r="A152" s="32"/>
      <c r="B152" s="33"/>
      <c r="C152" s="190" t="s">
        <v>226</v>
      </c>
      <c r="D152" s="190" t="s">
        <v>213</v>
      </c>
      <c r="E152" s="191" t="s">
        <v>432</v>
      </c>
      <c r="F152" s="192" t="s">
        <v>433</v>
      </c>
      <c r="G152" s="193" t="s">
        <v>128</v>
      </c>
      <c r="H152" s="194">
        <v>16</v>
      </c>
      <c r="I152" s="195"/>
      <c r="J152" s="196">
        <f>ROUND(I152*H152,2)</f>
        <v>0</v>
      </c>
      <c r="K152" s="192" t="s">
        <v>122</v>
      </c>
      <c r="L152" s="37"/>
      <c r="M152" s="197" t="s">
        <v>19</v>
      </c>
      <c r="N152" s="198" t="s">
        <v>43</v>
      </c>
      <c r="O152" s="62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319</v>
      </c>
      <c r="AT152" s="167" t="s">
        <v>213</v>
      </c>
      <c r="AU152" s="167" t="s">
        <v>80</v>
      </c>
      <c r="AY152" s="15" t="s">
        <v>123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80</v>
      </c>
      <c r="BK152" s="168">
        <f>ROUND(I152*H152,2)</f>
        <v>0</v>
      </c>
      <c r="BL152" s="15" t="s">
        <v>319</v>
      </c>
      <c r="BM152" s="167" t="s">
        <v>434</v>
      </c>
    </row>
    <row r="153" spans="1:65" s="2" customFormat="1" ht="27">
      <c r="A153" s="32"/>
      <c r="B153" s="33"/>
      <c r="C153" s="34"/>
      <c r="D153" s="169" t="s">
        <v>125</v>
      </c>
      <c r="E153" s="34"/>
      <c r="F153" s="170" t="s">
        <v>435</v>
      </c>
      <c r="G153" s="34"/>
      <c r="H153" s="34"/>
      <c r="I153" s="171"/>
      <c r="J153" s="34"/>
      <c r="K153" s="34"/>
      <c r="L153" s="37"/>
      <c r="M153" s="172"/>
      <c r="N153" s="173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125</v>
      </c>
      <c r="AU153" s="15" t="s">
        <v>80</v>
      </c>
    </row>
    <row r="154" spans="1:65" s="2" customFormat="1" ht="16.5" customHeight="1">
      <c r="A154" s="32"/>
      <c r="B154" s="33"/>
      <c r="C154" s="190" t="s">
        <v>236</v>
      </c>
      <c r="D154" s="190" t="s">
        <v>213</v>
      </c>
      <c r="E154" s="191" t="s">
        <v>436</v>
      </c>
      <c r="F154" s="192" t="s">
        <v>437</v>
      </c>
      <c r="G154" s="193" t="s">
        <v>128</v>
      </c>
      <c r="H154" s="194">
        <v>2</v>
      </c>
      <c r="I154" s="195"/>
      <c r="J154" s="196">
        <f>ROUND(I154*H154,2)</f>
        <v>0</v>
      </c>
      <c r="K154" s="192" t="s">
        <v>122</v>
      </c>
      <c r="L154" s="37"/>
      <c r="M154" s="197" t="s">
        <v>19</v>
      </c>
      <c r="N154" s="198" t="s">
        <v>43</v>
      </c>
      <c r="O154" s="62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319</v>
      </c>
      <c r="AT154" s="167" t="s">
        <v>213</v>
      </c>
      <c r="AU154" s="167" t="s">
        <v>80</v>
      </c>
      <c r="AY154" s="15" t="s">
        <v>123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80</v>
      </c>
      <c r="BK154" s="168">
        <f>ROUND(I154*H154,2)</f>
        <v>0</v>
      </c>
      <c r="BL154" s="15" t="s">
        <v>319</v>
      </c>
      <c r="BM154" s="167" t="s">
        <v>438</v>
      </c>
    </row>
    <row r="155" spans="1:65" s="2" customFormat="1" ht="27">
      <c r="A155" s="32"/>
      <c r="B155" s="33"/>
      <c r="C155" s="34"/>
      <c r="D155" s="169" t="s">
        <v>125</v>
      </c>
      <c r="E155" s="34"/>
      <c r="F155" s="170" t="s">
        <v>439</v>
      </c>
      <c r="G155" s="34"/>
      <c r="H155" s="34"/>
      <c r="I155" s="171"/>
      <c r="J155" s="34"/>
      <c r="K155" s="34"/>
      <c r="L155" s="37"/>
      <c r="M155" s="172"/>
      <c r="N155" s="173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125</v>
      </c>
      <c r="AU155" s="15" t="s">
        <v>80</v>
      </c>
    </row>
    <row r="156" spans="1:65" s="2" customFormat="1" ht="16.5" customHeight="1">
      <c r="A156" s="32"/>
      <c r="B156" s="33"/>
      <c r="C156" s="190" t="s">
        <v>280</v>
      </c>
      <c r="D156" s="190" t="s">
        <v>213</v>
      </c>
      <c r="E156" s="191" t="s">
        <v>440</v>
      </c>
      <c r="F156" s="192" t="s">
        <v>441</v>
      </c>
      <c r="G156" s="193" t="s">
        <v>128</v>
      </c>
      <c r="H156" s="194">
        <v>2</v>
      </c>
      <c r="I156" s="195"/>
      <c r="J156" s="196">
        <f>ROUND(I156*H156,2)</f>
        <v>0</v>
      </c>
      <c r="K156" s="192" t="s">
        <v>122</v>
      </c>
      <c r="L156" s="37"/>
      <c r="M156" s="197" t="s">
        <v>19</v>
      </c>
      <c r="N156" s="198" t="s">
        <v>43</v>
      </c>
      <c r="O156" s="62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7" t="s">
        <v>319</v>
      </c>
      <c r="AT156" s="167" t="s">
        <v>213</v>
      </c>
      <c r="AU156" s="167" t="s">
        <v>80</v>
      </c>
      <c r="AY156" s="15" t="s">
        <v>123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5" t="s">
        <v>80</v>
      </c>
      <c r="BK156" s="168">
        <f>ROUND(I156*H156,2)</f>
        <v>0</v>
      </c>
      <c r="BL156" s="15" t="s">
        <v>319</v>
      </c>
      <c r="BM156" s="167" t="s">
        <v>442</v>
      </c>
    </row>
    <row r="157" spans="1:65" s="2" customFormat="1" ht="10">
      <c r="A157" s="32"/>
      <c r="B157" s="33"/>
      <c r="C157" s="34"/>
      <c r="D157" s="169" t="s">
        <v>125</v>
      </c>
      <c r="E157" s="34"/>
      <c r="F157" s="170" t="s">
        <v>443</v>
      </c>
      <c r="G157" s="34"/>
      <c r="H157" s="34"/>
      <c r="I157" s="171"/>
      <c r="J157" s="34"/>
      <c r="K157" s="34"/>
      <c r="L157" s="37"/>
      <c r="M157" s="172"/>
      <c r="N157" s="173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125</v>
      </c>
      <c r="AU157" s="15" t="s">
        <v>80</v>
      </c>
    </row>
    <row r="158" spans="1:65" s="2" customFormat="1" ht="16.5" customHeight="1">
      <c r="A158" s="32"/>
      <c r="B158" s="33"/>
      <c r="C158" s="190" t="s">
        <v>300</v>
      </c>
      <c r="D158" s="190" t="s">
        <v>213</v>
      </c>
      <c r="E158" s="191" t="s">
        <v>444</v>
      </c>
      <c r="F158" s="192" t="s">
        <v>445</v>
      </c>
      <c r="G158" s="193" t="s">
        <v>128</v>
      </c>
      <c r="H158" s="194">
        <v>1</v>
      </c>
      <c r="I158" s="195"/>
      <c r="J158" s="196">
        <f>ROUND(I158*H158,2)</f>
        <v>0</v>
      </c>
      <c r="K158" s="192" t="s">
        <v>122</v>
      </c>
      <c r="L158" s="37"/>
      <c r="M158" s="197" t="s">
        <v>19</v>
      </c>
      <c r="N158" s="198" t="s">
        <v>43</v>
      </c>
      <c r="O158" s="62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319</v>
      </c>
      <c r="AT158" s="167" t="s">
        <v>213</v>
      </c>
      <c r="AU158" s="167" t="s">
        <v>80</v>
      </c>
      <c r="AY158" s="15" t="s">
        <v>123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80</v>
      </c>
      <c r="BK158" s="168">
        <f>ROUND(I158*H158,2)</f>
        <v>0</v>
      </c>
      <c r="BL158" s="15" t="s">
        <v>319</v>
      </c>
      <c r="BM158" s="167" t="s">
        <v>446</v>
      </c>
    </row>
    <row r="159" spans="1:65" s="2" customFormat="1" ht="18">
      <c r="A159" s="32"/>
      <c r="B159" s="33"/>
      <c r="C159" s="34"/>
      <c r="D159" s="169" t="s">
        <v>125</v>
      </c>
      <c r="E159" s="34"/>
      <c r="F159" s="170" t="s">
        <v>447</v>
      </c>
      <c r="G159" s="34"/>
      <c r="H159" s="34"/>
      <c r="I159" s="171"/>
      <c r="J159" s="34"/>
      <c r="K159" s="34"/>
      <c r="L159" s="37"/>
      <c r="M159" s="172"/>
      <c r="N159" s="173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125</v>
      </c>
      <c r="AU159" s="15" t="s">
        <v>80</v>
      </c>
    </row>
    <row r="160" spans="1:65" s="2" customFormat="1" ht="16.5" customHeight="1">
      <c r="A160" s="32"/>
      <c r="B160" s="33"/>
      <c r="C160" s="190" t="s">
        <v>284</v>
      </c>
      <c r="D160" s="190" t="s">
        <v>213</v>
      </c>
      <c r="E160" s="191" t="s">
        <v>448</v>
      </c>
      <c r="F160" s="192" t="s">
        <v>449</v>
      </c>
      <c r="G160" s="193" t="s">
        <v>128</v>
      </c>
      <c r="H160" s="194">
        <v>1</v>
      </c>
      <c r="I160" s="195"/>
      <c r="J160" s="196">
        <f>ROUND(I160*H160,2)</f>
        <v>0</v>
      </c>
      <c r="K160" s="192" t="s">
        <v>122</v>
      </c>
      <c r="L160" s="37"/>
      <c r="M160" s="197" t="s">
        <v>19</v>
      </c>
      <c r="N160" s="198" t="s">
        <v>43</v>
      </c>
      <c r="O160" s="62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319</v>
      </c>
      <c r="AT160" s="167" t="s">
        <v>213</v>
      </c>
      <c r="AU160" s="167" t="s">
        <v>80</v>
      </c>
      <c r="AY160" s="15" t="s">
        <v>123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80</v>
      </c>
      <c r="BK160" s="168">
        <f>ROUND(I160*H160,2)</f>
        <v>0</v>
      </c>
      <c r="BL160" s="15" t="s">
        <v>319</v>
      </c>
      <c r="BM160" s="167" t="s">
        <v>450</v>
      </c>
    </row>
    <row r="161" spans="1:65" s="2" customFormat="1" ht="27">
      <c r="A161" s="32"/>
      <c r="B161" s="33"/>
      <c r="C161" s="34"/>
      <c r="D161" s="169" t="s">
        <v>125</v>
      </c>
      <c r="E161" s="34"/>
      <c r="F161" s="170" t="s">
        <v>451</v>
      </c>
      <c r="G161" s="34"/>
      <c r="H161" s="34"/>
      <c r="I161" s="171"/>
      <c r="J161" s="34"/>
      <c r="K161" s="34"/>
      <c r="L161" s="37"/>
      <c r="M161" s="172"/>
      <c r="N161" s="173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125</v>
      </c>
      <c r="AU161" s="15" t="s">
        <v>80</v>
      </c>
    </row>
    <row r="162" spans="1:65" s="2" customFormat="1" ht="16.5" customHeight="1">
      <c r="A162" s="32"/>
      <c r="B162" s="33"/>
      <c r="C162" s="190" t="s">
        <v>212</v>
      </c>
      <c r="D162" s="190" t="s">
        <v>213</v>
      </c>
      <c r="E162" s="191" t="s">
        <v>452</v>
      </c>
      <c r="F162" s="192" t="s">
        <v>19</v>
      </c>
      <c r="G162" s="193" t="s">
        <v>128</v>
      </c>
      <c r="H162" s="194">
        <v>2</v>
      </c>
      <c r="I162" s="195"/>
      <c r="J162" s="196">
        <f>ROUND(I162*H162,2)</f>
        <v>0</v>
      </c>
      <c r="K162" s="192" t="s">
        <v>19</v>
      </c>
      <c r="L162" s="37"/>
      <c r="M162" s="197" t="s">
        <v>19</v>
      </c>
      <c r="N162" s="198" t="s">
        <v>43</v>
      </c>
      <c r="O162" s="62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319</v>
      </c>
      <c r="AT162" s="167" t="s">
        <v>213</v>
      </c>
      <c r="AU162" s="167" t="s">
        <v>80</v>
      </c>
      <c r="AY162" s="15" t="s">
        <v>123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80</v>
      </c>
      <c r="BK162" s="168">
        <f>ROUND(I162*H162,2)</f>
        <v>0</v>
      </c>
      <c r="BL162" s="15" t="s">
        <v>319</v>
      </c>
      <c r="BM162" s="167" t="s">
        <v>453</v>
      </c>
    </row>
    <row r="163" spans="1:65" s="2" customFormat="1" ht="10">
      <c r="A163" s="32"/>
      <c r="B163" s="33"/>
      <c r="C163" s="34"/>
      <c r="D163" s="169" t="s">
        <v>125</v>
      </c>
      <c r="E163" s="34"/>
      <c r="F163" s="170" t="s">
        <v>454</v>
      </c>
      <c r="G163" s="34"/>
      <c r="H163" s="34"/>
      <c r="I163" s="171"/>
      <c r="J163" s="34"/>
      <c r="K163" s="34"/>
      <c r="L163" s="37"/>
      <c r="M163" s="172"/>
      <c r="N163" s="173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125</v>
      </c>
      <c r="AU163" s="15" t="s">
        <v>80</v>
      </c>
    </row>
    <row r="164" spans="1:65" s="2" customFormat="1" ht="16.5" customHeight="1">
      <c r="A164" s="32"/>
      <c r="B164" s="33"/>
      <c r="C164" s="190" t="s">
        <v>304</v>
      </c>
      <c r="D164" s="190" t="s">
        <v>213</v>
      </c>
      <c r="E164" s="191" t="s">
        <v>455</v>
      </c>
      <c r="F164" s="192" t="s">
        <v>456</v>
      </c>
      <c r="G164" s="193" t="s">
        <v>128</v>
      </c>
      <c r="H164" s="194">
        <v>1</v>
      </c>
      <c r="I164" s="195"/>
      <c r="J164" s="196">
        <f>ROUND(I164*H164,2)</f>
        <v>0</v>
      </c>
      <c r="K164" s="192" t="s">
        <v>122</v>
      </c>
      <c r="L164" s="37"/>
      <c r="M164" s="197" t="s">
        <v>19</v>
      </c>
      <c r="N164" s="198" t="s">
        <v>43</v>
      </c>
      <c r="O164" s="62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319</v>
      </c>
      <c r="AT164" s="167" t="s">
        <v>213</v>
      </c>
      <c r="AU164" s="167" t="s">
        <v>80</v>
      </c>
      <c r="AY164" s="15" t="s">
        <v>123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80</v>
      </c>
      <c r="BK164" s="168">
        <f>ROUND(I164*H164,2)</f>
        <v>0</v>
      </c>
      <c r="BL164" s="15" t="s">
        <v>319</v>
      </c>
      <c r="BM164" s="167" t="s">
        <v>457</v>
      </c>
    </row>
    <row r="165" spans="1:65" s="2" customFormat="1" ht="10">
      <c r="A165" s="32"/>
      <c r="B165" s="33"/>
      <c r="C165" s="34"/>
      <c r="D165" s="169" t="s">
        <v>125</v>
      </c>
      <c r="E165" s="34"/>
      <c r="F165" s="170" t="s">
        <v>456</v>
      </c>
      <c r="G165" s="34"/>
      <c r="H165" s="34"/>
      <c r="I165" s="171"/>
      <c r="J165" s="34"/>
      <c r="K165" s="34"/>
      <c r="L165" s="37"/>
      <c r="M165" s="172"/>
      <c r="N165" s="173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125</v>
      </c>
      <c r="AU165" s="15" t="s">
        <v>80</v>
      </c>
    </row>
    <row r="166" spans="1:65" s="2" customFormat="1" ht="24.15" customHeight="1">
      <c r="A166" s="32"/>
      <c r="B166" s="33"/>
      <c r="C166" s="190" t="s">
        <v>221</v>
      </c>
      <c r="D166" s="190" t="s">
        <v>213</v>
      </c>
      <c r="E166" s="191" t="s">
        <v>458</v>
      </c>
      <c r="F166" s="192" t="s">
        <v>459</v>
      </c>
      <c r="G166" s="193" t="s">
        <v>128</v>
      </c>
      <c r="H166" s="194">
        <v>1</v>
      </c>
      <c r="I166" s="195"/>
      <c r="J166" s="196">
        <f>ROUND(I166*H166,2)</f>
        <v>0</v>
      </c>
      <c r="K166" s="192" t="s">
        <v>122</v>
      </c>
      <c r="L166" s="37"/>
      <c r="M166" s="197" t="s">
        <v>19</v>
      </c>
      <c r="N166" s="198" t="s">
        <v>43</v>
      </c>
      <c r="O166" s="62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319</v>
      </c>
      <c r="AT166" s="167" t="s">
        <v>213</v>
      </c>
      <c r="AU166" s="167" t="s">
        <v>80</v>
      </c>
      <c r="AY166" s="15" t="s">
        <v>123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80</v>
      </c>
      <c r="BK166" s="168">
        <f>ROUND(I166*H166,2)</f>
        <v>0</v>
      </c>
      <c r="BL166" s="15" t="s">
        <v>319</v>
      </c>
      <c r="BM166" s="167" t="s">
        <v>460</v>
      </c>
    </row>
    <row r="167" spans="1:65" s="2" customFormat="1" ht="18">
      <c r="A167" s="32"/>
      <c r="B167" s="33"/>
      <c r="C167" s="34"/>
      <c r="D167" s="169" t="s">
        <v>125</v>
      </c>
      <c r="E167" s="34"/>
      <c r="F167" s="170" t="s">
        <v>461</v>
      </c>
      <c r="G167" s="34"/>
      <c r="H167" s="34"/>
      <c r="I167" s="171"/>
      <c r="J167" s="34"/>
      <c r="K167" s="34"/>
      <c r="L167" s="37"/>
      <c r="M167" s="172"/>
      <c r="N167" s="173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125</v>
      </c>
      <c r="AU167" s="15" t="s">
        <v>80</v>
      </c>
    </row>
    <row r="168" spans="1:65" s="2" customFormat="1" ht="21.75" customHeight="1">
      <c r="A168" s="32"/>
      <c r="B168" s="33"/>
      <c r="C168" s="190" t="s">
        <v>255</v>
      </c>
      <c r="D168" s="190" t="s">
        <v>213</v>
      </c>
      <c r="E168" s="191" t="s">
        <v>462</v>
      </c>
      <c r="F168" s="192" t="s">
        <v>463</v>
      </c>
      <c r="G168" s="193" t="s">
        <v>128</v>
      </c>
      <c r="H168" s="194">
        <v>1</v>
      </c>
      <c r="I168" s="195"/>
      <c r="J168" s="196">
        <f>ROUND(I168*H168,2)</f>
        <v>0</v>
      </c>
      <c r="K168" s="192" t="s">
        <v>122</v>
      </c>
      <c r="L168" s="37"/>
      <c r="M168" s="197" t="s">
        <v>19</v>
      </c>
      <c r="N168" s="198" t="s">
        <v>43</v>
      </c>
      <c r="O168" s="62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319</v>
      </c>
      <c r="AT168" s="167" t="s">
        <v>213</v>
      </c>
      <c r="AU168" s="167" t="s">
        <v>80</v>
      </c>
      <c r="AY168" s="15" t="s">
        <v>123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80</v>
      </c>
      <c r="BK168" s="168">
        <f>ROUND(I168*H168,2)</f>
        <v>0</v>
      </c>
      <c r="BL168" s="15" t="s">
        <v>319</v>
      </c>
      <c r="BM168" s="167" t="s">
        <v>464</v>
      </c>
    </row>
    <row r="169" spans="1:65" s="2" customFormat="1" ht="18">
      <c r="A169" s="32"/>
      <c r="B169" s="33"/>
      <c r="C169" s="34"/>
      <c r="D169" s="169" t="s">
        <v>125</v>
      </c>
      <c r="E169" s="34"/>
      <c r="F169" s="170" t="s">
        <v>465</v>
      </c>
      <c r="G169" s="34"/>
      <c r="H169" s="34"/>
      <c r="I169" s="171"/>
      <c r="J169" s="34"/>
      <c r="K169" s="34"/>
      <c r="L169" s="37"/>
      <c r="M169" s="172"/>
      <c r="N169" s="173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125</v>
      </c>
      <c r="AU169" s="15" t="s">
        <v>80</v>
      </c>
    </row>
    <row r="170" spans="1:65" s="2" customFormat="1" ht="16.5" customHeight="1">
      <c r="A170" s="32"/>
      <c r="B170" s="33"/>
      <c r="C170" s="190" t="s">
        <v>276</v>
      </c>
      <c r="D170" s="190" t="s">
        <v>213</v>
      </c>
      <c r="E170" s="191" t="s">
        <v>466</v>
      </c>
      <c r="F170" s="192" t="s">
        <v>467</v>
      </c>
      <c r="G170" s="193" t="s">
        <v>128</v>
      </c>
      <c r="H170" s="194">
        <v>5</v>
      </c>
      <c r="I170" s="195"/>
      <c r="J170" s="196">
        <f>ROUND(I170*H170,2)</f>
        <v>0</v>
      </c>
      <c r="K170" s="192" t="s">
        <v>122</v>
      </c>
      <c r="L170" s="37"/>
      <c r="M170" s="197" t="s">
        <v>19</v>
      </c>
      <c r="N170" s="198" t="s">
        <v>43</v>
      </c>
      <c r="O170" s="62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319</v>
      </c>
      <c r="AT170" s="167" t="s">
        <v>213</v>
      </c>
      <c r="AU170" s="167" t="s">
        <v>80</v>
      </c>
      <c r="AY170" s="15" t="s">
        <v>123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80</v>
      </c>
      <c r="BK170" s="168">
        <f>ROUND(I170*H170,2)</f>
        <v>0</v>
      </c>
      <c r="BL170" s="15" t="s">
        <v>319</v>
      </c>
      <c r="BM170" s="167" t="s">
        <v>468</v>
      </c>
    </row>
    <row r="171" spans="1:65" s="2" customFormat="1" ht="10">
      <c r="A171" s="32"/>
      <c r="B171" s="33"/>
      <c r="C171" s="34"/>
      <c r="D171" s="169" t="s">
        <v>125</v>
      </c>
      <c r="E171" s="34"/>
      <c r="F171" s="170" t="s">
        <v>469</v>
      </c>
      <c r="G171" s="34"/>
      <c r="H171" s="34"/>
      <c r="I171" s="171"/>
      <c r="J171" s="34"/>
      <c r="K171" s="34"/>
      <c r="L171" s="37"/>
      <c r="M171" s="172"/>
      <c r="N171" s="173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125</v>
      </c>
      <c r="AU171" s="15" t="s">
        <v>80</v>
      </c>
    </row>
    <row r="172" spans="1:65" s="2" customFormat="1" ht="16.5" customHeight="1">
      <c r="A172" s="32"/>
      <c r="B172" s="33"/>
      <c r="C172" s="190" t="s">
        <v>470</v>
      </c>
      <c r="D172" s="190" t="s">
        <v>213</v>
      </c>
      <c r="E172" s="191" t="s">
        <v>471</v>
      </c>
      <c r="F172" s="192" t="s">
        <v>472</v>
      </c>
      <c r="G172" s="193" t="s">
        <v>128</v>
      </c>
      <c r="H172" s="194">
        <v>3</v>
      </c>
      <c r="I172" s="195"/>
      <c r="J172" s="196">
        <f>ROUND(I172*H172,2)</f>
        <v>0</v>
      </c>
      <c r="K172" s="192" t="s">
        <v>122</v>
      </c>
      <c r="L172" s="37"/>
      <c r="M172" s="197" t="s">
        <v>19</v>
      </c>
      <c r="N172" s="198" t="s">
        <v>43</v>
      </c>
      <c r="O172" s="62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319</v>
      </c>
      <c r="AT172" s="167" t="s">
        <v>213</v>
      </c>
      <c r="AU172" s="167" t="s">
        <v>80</v>
      </c>
      <c r="AY172" s="15" t="s">
        <v>123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80</v>
      </c>
      <c r="BK172" s="168">
        <f>ROUND(I172*H172,2)</f>
        <v>0</v>
      </c>
      <c r="BL172" s="15" t="s">
        <v>319</v>
      </c>
      <c r="BM172" s="167" t="s">
        <v>473</v>
      </c>
    </row>
    <row r="173" spans="1:65" s="2" customFormat="1" ht="10">
      <c r="A173" s="32"/>
      <c r="B173" s="33"/>
      <c r="C173" s="34"/>
      <c r="D173" s="169" t="s">
        <v>125</v>
      </c>
      <c r="E173" s="34"/>
      <c r="F173" s="170" t="s">
        <v>472</v>
      </c>
      <c r="G173" s="34"/>
      <c r="H173" s="34"/>
      <c r="I173" s="171"/>
      <c r="J173" s="34"/>
      <c r="K173" s="34"/>
      <c r="L173" s="37"/>
      <c r="M173" s="172"/>
      <c r="N173" s="173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125</v>
      </c>
      <c r="AU173" s="15" t="s">
        <v>80</v>
      </c>
    </row>
    <row r="174" spans="1:65" s="2" customFormat="1" ht="16.5" customHeight="1">
      <c r="A174" s="32"/>
      <c r="B174" s="33"/>
      <c r="C174" s="190" t="s">
        <v>308</v>
      </c>
      <c r="D174" s="190" t="s">
        <v>213</v>
      </c>
      <c r="E174" s="191" t="s">
        <v>474</v>
      </c>
      <c r="F174" s="192" t="s">
        <v>475</v>
      </c>
      <c r="G174" s="193" t="s">
        <v>128</v>
      </c>
      <c r="H174" s="194">
        <v>1</v>
      </c>
      <c r="I174" s="195"/>
      <c r="J174" s="196">
        <f>ROUND(I174*H174,2)</f>
        <v>0</v>
      </c>
      <c r="K174" s="192" t="s">
        <v>122</v>
      </c>
      <c r="L174" s="37"/>
      <c r="M174" s="197" t="s">
        <v>19</v>
      </c>
      <c r="N174" s="198" t="s">
        <v>43</v>
      </c>
      <c r="O174" s="62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319</v>
      </c>
      <c r="AT174" s="167" t="s">
        <v>213</v>
      </c>
      <c r="AU174" s="167" t="s">
        <v>80</v>
      </c>
      <c r="AY174" s="15" t="s">
        <v>123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80</v>
      </c>
      <c r="BK174" s="168">
        <f>ROUND(I174*H174,2)</f>
        <v>0</v>
      </c>
      <c r="BL174" s="15" t="s">
        <v>319</v>
      </c>
      <c r="BM174" s="167" t="s">
        <v>476</v>
      </c>
    </row>
    <row r="175" spans="1:65" s="2" customFormat="1" ht="10">
      <c r="A175" s="32"/>
      <c r="B175" s="33"/>
      <c r="C175" s="34"/>
      <c r="D175" s="169" t="s">
        <v>125</v>
      </c>
      <c r="E175" s="34"/>
      <c r="F175" s="170" t="s">
        <v>477</v>
      </c>
      <c r="G175" s="34"/>
      <c r="H175" s="34"/>
      <c r="I175" s="171"/>
      <c r="J175" s="34"/>
      <c r="K175" s="34"/>
      <c r="L175" s="37"/>
      <c r="M175" s="172"/>
      <c r="N175" s="173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125</v>
      </c>
      <c r="AU175" s="15" t="s">
        <v>80</v>
      </c>
    </row>
    <row r="176" spans="1:65" s="2" customFormat="1" ht="16.5" customHeight="1">
      <c r="A176" s="32"/>
      <c r="B176" s="33"/>
      <c r="C176" s="190" t="s">
        <v>478</v>
      </c>
      <c r="D176" s="190" t="s">
        <v>213</v>
      </c>
      <c r="E176" s="191" t="s">
        <v>479</v>
      </c>
      <c r="F176" s="192" t="s">
        <v>480</v>
      </c>
      <c r="G176" s="193" t="s">
        <v>128</v>
      </c>
      <c r="H176" s="194">
        <v>1</v>
      </c>
      <c r="I176" s="195"/>
      <c r="J176" s="196">
        <f>ROUND(I176*H176,2)</f>
        <v>0</v>
      </c>
      <c r="K176" s="192" t="s">
        <v>122</v>
      </c>
      <c r="L176" s="37"/>
      <c r="M176" s="197" t="s">
        <v>19</v>
      </c>
      <c r="N176" s="198" t="s">
        <v>43</v>
      </c>
      <c r="O176" s="62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319</v>
      </c>
      <c r="AT176" s="167" t="s">
        <v>213</v>
      </c>
      <c r="AU176" s="167" t="s">
        <v>80</v>
      </c>
      <c r="AY176" s="15" t="s">
        <v>123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80</v>
      </c>
      <c r="BK176" s="168">
        <f>ROUND(I176*H176,2)</f>
        <v>0</v>
      </c>
      <c r="BL176" s="15" t="s">
        <v>319</v>
      </c>
      <c r="BM176" s="167" t="s">
        <v>481</v>
      </c>
    </row>
    <row r="177" spans="1:65" s="2" customFormat="1" ht="10">
      <c r="A177" s="32"/>
      <c r="B177" s="33"/>
      <c r="C177" s="34"/>
      <c r="D177" s="169" t="s">
        <v>125</v>
      </c>
      <c r="E177" s="34"/>
      <c r="F177" s="170" t="s">
        <v>480</v>
      </c>
      <c r="G177" s="34"/>
      <c r="H177" s="34"/>
      <c r="I177" s="171"/>
      <c r="J177" s="34"/>
      <c r="K177" s="34"/>
      <c r="L177" s="37"/>
      <c r="M177" s="172"/>
      <c r="N177" s="173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125</v>
      </c>
      <c r="AU177" s="15" t="s">
        <v>80</v>
      </c>
    </row>
    <row r="178" spans="1:65" s="2" customFormat="1" ht="16.5" customHeight="1">
      <c r="A178" s="32"/>
      <c r="B178" s="33"/>
      <c r="C178" s="190" t="s">
        <v>482</v>
      </c>
      <c r="D178" s="190" t="s">
        <v>213</v>
      </c>
      <c r="E178" s="191" t="s">
        <v>483</v>
      </c>
      <c r="F178" s="192" t="s">
        <v>484</v>
      </c>
      <c r="G178" s="193" t="s">
        <v>121</v>
      </c>
      <c r="H178" s="194">
        <v>5500</v>
      </c>
      <c r="I178" s="195"/>
      <c r="J178" s="196">
        <f>ROUND(I178*H178,2)</f>
        <v>0</v>
      </c>
      <c r="K178" s="192" t="s">
        <v>122</v>
      </c>
      <c r="L178" s="37"/>
      <c r="M178" s="197" t="s">
        <v>19</v>
      </c>
      <c r="N178" s="198" t="s">
        <v>43</v>
      </c>
      <c r="O178" s="62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319</v>
      </c>
      <c r="AT178" s="167" t="s">
        <v>213</v>
      </c>
      <c r="AU178" s="167" t="s">
        <v>80</v>
      </c>
      <c r="AY178" s="15" t="s">
        <v>123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5" t="s">
        <v>80</v>
      </c>
      <c r="BK178" s="168">
        <f>ROUND(I178*H178,2)</f>
        <v>0</v>
      </c>
      <c r="BL178" s="15" t="s">
        <v>319</v>
      </c>
      <c r="BM178" s="167" t="s">
        <v>485</v>
      </c>
    </row>
    <row r="179" spans="1:65" s="2" customFormat="1" ht="10">
      <c r="A179" s="32"/>
      <c r="B179" s="33"/>
      <c r="C179" s="34"/>
      <c r="D179" s="169" t="s">
        <v>125</v>
      </c>
      <c r="E179" s="34"/>
      <c r="F179" s="170" t="s">
        <v>484</v>
      </c>
      <c r="G179" s="34"/>
      <c r="H179" s="34"/>
      <c r="I179" s="171"/>
      <c r="J179" s="34"/>
      <c r="K179" s="34"/>
      <c r="L179" s="37"/>
      <c r="M179" s="172"/>
      <c r="N179" s="173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125</v>
      </c>
      <c r="AU179" s="15" t="s">
        <v>80</v>
      </c>
    </row>
    <row r="180" spans="1:65" s="2" customFormat="1" ht="16.5" customHeight="1">
      <c r="A180" s="32"/>
      <c r="B180" s="33"/>
      <c r="C180" s="190" t="s">
        <v>486</v>
      </c>
      <c r="D180" s="190" t="s">
        <v>213</v>
      </c>
      <c r="E180" s="191" t="s">
        <v>487</v>
      </c>
      <c r="F180" s="192" t="s">
        <v>488</v>
      </c>
      <c r="G180" s="193" t="s">
        <v>128</v>
      </c>
      <c r="H180" s="194">
        <v>30</v>
      </c>
      <c r="I180" s="195"/>
      <c r="J180" s="196">
        <f>ROUND(I180*H180,2)</f>
        <v>0</v>
      </c>
      <c r="K180" s="192" t="s">
        <v>122</v>
      </c>
      <c r="L180" s="37"/>
      <c r="M180" s="197" t="s">
        <v>19</v>
      </c>
      <c r="N180" s="198" t="s">
        <v>43</v>
      </c>
      <c r="O180" s="62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319</v>
      </c>
      <c r="AT180" s="167" t="s">
        <v>213</v>
      </c>
      <c r="AU180" s="167" t="s">
        <v>80</v>
      </c>
      <c r="AY180" s="15" t="s">
        <v>123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5" t="s">
        <v>80</v>
      </c>
      <c r="BK180" s="168">
        <f>ROUND(I180*H180,2)</f>
        <v>0</v>
      </c>
      <c r="BL180" s="15" t="s">
        <v>319</v>
      </c>
      <c r="BM180" s="167" t="s">
        <v>489</v>
      </c>
    </row>
    <row r="181" spans="1:65" s="2" customFormat="1" ht="10">
      <c r="A181" s="32"/>
      <c r="B181" s="33"/>
      <c r="C181" s="34"/>
      <c r="D181" s="169" t="s">
        <v>125</v>
      </c>
      <c r="E181" s="34"/>
      <c r="F181" s="170" t="s">
        <v>490</v>
      </c>
      <c r="G181" s="34"/>
      <c r="H181" s="34"/>
      <c r="I181" s="171"/>
      <c r="J181" s="34"/>
      <c r="K181" s="34"/>
      <c r="L181" s="37"/>
      <c r="M181" s="172"/>
      <c r="N181" s="173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125</v>
      </c>
      <c r="AU181" s="15" t="s">
        <v>80</v>
      </c>
    </row>
    <row r="182" spans="1:65" s="2" customFormat="1" ht="16.5" customHeight="1">
      <c r="A182" s="32"/>
      <c r="B182" s="33"/>
      <c r="C182" s="190" t="s">
        <v>491</v>
      </c>
      <c r="D182" s="190" t="s">
        <v>213</v>
      </c>
      <c r="E182" s="191" t="s">
        <v>492</v>
      </c>
      <c r="F182" s="192" t="s">
        <v>493</v>
      </c>
      <c r="G182" s="193" t="s">
        <v>128</v>
      </c>
      <c r="H182" s="194">
        <v>5</v>
      </c>
      <c r="I182" s="195"/>
      <c r="J182" s="196">
        <f>ROUND(I182*H182,2)</f>
        <v>0</v>
      </c>
      <c r="K182" s="192" t="s">
        <v>122</v>
      </c>
      <c r="L182" s="37"/>
      <c r="M182" s="197" t="s">
        <v>19</v>
      </c>
      <c r="N182" s="198" t="s">
        <v>43</v>
      </c>
      <c r="O182" s="62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319</v>
      </c>
      <c r="AT182" s="167" t="s">
        <v>213</v>
      </c>
      <c r="AU182" s="167" t="s">
        <v>80</v>
      </c>
      <c r="AY182" s="15" t="s">
        <v>123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5" t="s">
        <v>80</v>
      </c>
      <c r="BK182" s="168">
        <f>ROUND(I182*H182,2)</f>
        <v>0</v>
      </c>
      <c r="BL182" s="15" t="s">
        <v>319</v>
      </c>
      <c r="BM182" s="167" t="s">
        <v>494</v>
      </c>
    </row>
    <row r="183" spans="1:65" s="2" customFormat="1" ht="10">
      <c r="A183" s="32"/>
      <c r="B183" s="33"/>
      <c r="C183" s="34"/>
      <c r="D183" s="169" t="s">
        <v>125</v>
      </c>
      <c r="E183" s="34"/>
      <c r="F183" s="170" t="s">
        <v>495</v>
      </c>
      <c r="G183" s="34"/>
      <c r="H183" s="34"/>
      <c r="I183" s="171"/>
      <c r="J183" s="34"/>
      <c r="K183" s="34"/>
      <c r="L183" s="37"/>
      <c r="M183" s="172"/>
      <c r="N183" s="173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125</v>
      </c>
      <c r="AU183" s="15" t="s">
        <v>80</v>
      </c>
    </row>
    <row r="184" spans="1:65" s="2" customFormat="1" ht="21.75" customHeight="1">
      <c r="A184" s="32"/>
      <c r="B184" s="33"/>
      <c r="C184" s="190" t="s">
        <v>496</v>
      </c>
      <c r="D184" s="190" t="s">
        <v>213</v>
      </c>
      <c r="E184" s="191" t="s">
        <v>497</v>
      </c>
      <c r="F184" s="192" t="s">
        <v>498</v>
      </c>
      <c r="G184" s="193" t="s">
        <v>128</v>
      </c>
      <c r="H184" s="194">
        <v>5</v>
      </c>
      <c r="I184" s="195"/>
      <c r="J184" s="196">
        <f>ROUND(I184*H184,2)</f>
        <v>0</v>
      </c>
      <c r="K184" s="192" t="s">
        <v>122</v>
      </c>
      <c r="L184" s="37"/>
      <c r="M184" s="197" t="s">
        <v>19</v>
      </c>
      <c r="N184" s="198" t="s">
        <v>43</v>
      </c>
      <c r="O184" s="62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319</v>
      </c>
      <c r="AT184" s="167" t="s">
        <v>213</v>
      </c>
      <c r="AU184" s="167" t="s">
        <v>80</v>
      </c>
      <c r="AY184" s="15" t="s">
        <v>123</v>
      </c>
      <c r="BE184" s="168">
        <f>IF(N184="základní",J184,0)</f>
        <v>0</v>
      </c>
      <c r="BF184" s="168">
        <f>IF(N184="snížená",J184,0)</f>
        <v>0</v>
      </c>
      <c r="BG184" s="168">
        <f>IF(N184="zákl. přenesená",J184,0)</f>
        <v>0</v>
      </c>
      <c r="BH184" s="168">
        <f>IF(N184="sníž. přenesená",J184,0)</f>
        <v>0</v>
      </c>
      <c r="BI184" s="168">
        <f>IF(N184="nulová",J184,0)</f>
        <v>0</v>
      </c>
      <c r="BJ184" s="15" t="s">
        <v>80</v>
      </c>
      <c r="BK184" s="168">
        <f>ROUND(I184*H184,2)</f>
        <v>0</v>
      </c>
      <c r="BL184" s="15" t="s">
        <v>319</v>
      </c>
      <c r="BM184" s="167" t="s">
        <v>499</v>
      </c>
    </row>
    <row r="185" spans="1:65" s="2" customFormat="1" ht="10">
      <c r="A185" s="32"/>
      <c r="B185" s="33"/>
      <c r="C185" s="34"/>
      <c r="D185" s="169" t="s">
        <v>125</v>
      </c>
      <c r="E185" s="34"/>
      <c r="F185" s="170" t="s">
        <v>498</v>
      </c>
      <c r="G185" s="34"/>
      <c r="H185" s="34"/>
      <c r="I185" s="171"/>
      <c r="J185" s="34"/>
      <c r="K185" s="34"/>
      <c r="L185" s="37"/>
      <c r="M185" s="172"/>
      <c r="N185" s="173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125</v>
      </c>
      <c r="AU185" s="15" t="s">
        <v>80</v>
      </c>
    </row>
    <row r="186" spans="1:65" s="2" customFormat="1" ht="16.5" customHeight="1">
      <c r="A186" s="32"/>
      <c r="B186" s="33"/>
      <c r="C186" s="190" t="s">
        <v>500</v>
      </c>
      <c r="D186" s="190" t="s">
        <v>213</v>
      </c>
      <c r="E186" s="191" t="s">
        <v>501</v>
      </c>
      <c r="F186" s="192" t="s">
        <v>502</v>
      </c>
      <c r="G186" s="193" t="s">
        <v>128</v>
      </c>
      <c r="H186" s="194">
        <v>5</v>
      </c>
      <c r="I186" s="195"/>
      <c r="J186" s="196">
        <f>ROUND(I186*H186,2)</f>
        <v>0</v>
      </c>
      <c r="K186" s="192" t="s">
        <v>122</v>
      </c>
      <c r="L186" s="37"/>
      <c r="M186" s="197" t="s">
        <v>19</v>
      </c>
      <c r="N186" s="198" t="s">
        <v>43</v>
      </c>
      <c r="O186" s="62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319</v>
      </c>
      <c r="AT186" s="167" t="s">
        <v>213</v>
      </c>
      <c r="AU186" s="167" t="s">
        <v>80</v>
      </c>
      <c r="AY186" s="15" t="s">
        <v>123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5" t="s">
        <v>80</v>
      </c>
      <c r="BK186" s="168">
        <f>ROUND(I186*H186,2)</f>
        <v>0</v>
      </c>
      <c r="BL186" s="15" t="s">
        <v>319</v>
      </c>
      <c r="BM186" s="167" t="s">
        <v>503</v>
      </c>
    </row>
    <row r="187" spans="1:65" s="2" customFormat="1" ht="10">
      <c r="A187" s="32"/>
      <c r="B187" s="33"/>
      <c r="C187" s="34"/>
      <c r="D187" s="169" t="s">
        <v>125</v>
      </c>
      <c r="E187" s="34"/>
      <c r="F187" s="170" t="s">
        <v>502</v>
      </c>
      <c r="G187" s="34"/>
      <c r="H187" s="34"/>
      <c r="I187" s="171"/>
      <c r="J187" s="34"/>
      <c r="K187" s="34"/>
      <c r="L187" s="37"/>
      <c r="M187" s="172"/>
      <c r="N187" s="173"/>
      <c r="O187" s="62"/>
      <c r="P187" s="62"/>
      <c r="Q187" s="62"/>
      <c r="R187" s="62"/>
      <c r="S187" s="62"/>
      <c r="T187" s="63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125</v>
      </c>
      <c r="AU187" s="15" t="s">
        <v>80</v>
      </c>
    </row>
    <row r="188" spans="1:65" s="2" customFormat="1" ht="16.5" customHeight="1">
      <c r="A188" s="32"/>
      <c r="B188" s="33"/>
      <c r="C188" s="190" t="s">
        <v>504</v>
      </c>
      <c r="D188" s="190" t="s">
        <v>213</v>
      </c>
      <c r="E188" s="191" t="s">
        <v>505</v>
      </c>
      <c r="F188" s="192" t="s">
        <v>506</v>
      </c>
      <c r="G188" s="193" t="s">
        <v>128</v>
      </c>
      <c r="H188" s="194">
        <v>5</v>
      </c>
      <c r="I188" s="195"/>
      <c r="J188" s="196">
        <f>ROUND(I188*H188,2)</f>
        <v>0</v>
      </c>
      <c r="K188" s="192" t="s">
        <v>122</v>
      </c>
      <c r="L188" s="37"/>
      <c r="M188" s="197" t="s">
        <v>19</v>
      </c>
      <c r="N188" s="198" t="s">
        <v>43</v>
      </c>
      <c r="O188" s="62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319</v>
      </c>
      <c r="AT188" s="167" t="s">
        <v>213</v>
      </c>
      <c r="AU188" s="167" t="s">
        <v>80</v>
      </c>
      <c r="AY188" s="15" t="s">
        <v>123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5" t="s">
        <v>80</v>
      </c>
      <c r="BK188" s="168">
        <f>ROUND(I188*H188,2)</f>
        <v>0</v>
      </c>
      <c r="BL188" s="15" t="s">
        <v>319</v>
      </c>
      <c r="BM188" s="167" t="s">
        <v>507</v>
      </c>
    </row>
    <row r="189" spans="1:65" s="2" customFormat="1" ht="10">
      <c r="A189" s="32"/>
      <c r="B189" s="33"/>
      <c r="C189" s="34"/>
      <c r="D189" s="169" t="s">
        <v>125</v>
      </c>
      <c r="E189" s="34"/>
      <c r="F189" s="170" t="s">
        <v>506</v>
      </c>
      <c r="G189" s="34"/>
      <c r="H189" s="34"/>
      <c r="I189" s="171"/>
      <c r="J189" s="34"/>
      <c r="K189" s="34"/>
      <c r="L189" s="37"/>
      <c r="M189" s="172"/>
      <c r="N189" s="173"/>
      <c r="O189" s="62"/>
      <c r="P189" s="62"/>
      <c r="Q189" s="62"/>
      <c r="R189" s="62"/>
      <c r="S189" s="62"/>
      <c r="T189" s="63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125</v>
      </c>
      <c r="AU189" s="15" t="s">
        <v>80</v>
      </c>
    </row>
    <row r="190" spans="1:65" s="2" customFormat="1" ht="16.5" customHeight="1">
      <c r="A190" s="32"/>
      <c r="B190" s="33"/>
      <c r="C190" s="190" t="s">
        <v>508</v>
      </c>
      <c r="D190" s="190" t="s">
        <v>213</v>
      </c>
      <c r="E190" s="191" t="s">
        <v>509</v>
      </c>
      <c r="F190" s="192" t="s">
        <v>510</v>
      </c>
      <c r="G190" s="193" t="s">
        <v>128</v>
      </c>
      <c r="H190" s="194">
        <v>1</v>
      </c>
      <c r="I190" s="195"/>
      <c r="J190" s="196">
        <f>ROUND(I190*H190,2)</f>
        <v>0</v>
      </c>
      <c r="K190" s="192" t="s">
        <v>122</v>
      </c>
      <c r="L190" s="37"/>
      <c r="M190" s="197" t="s">
        <v>19</v>
      </c>
      <c r="N190" s="198" t="s">
        <v>43</v>
      </c>
      <c r="O190" s="62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319</v>
      </c>
      <c r="AT190" s="167" t="s">
        <v>213</v>
      </c>
      <c r="AU190" s="167" t="s">
        <v>80</v>
      </c>
      <c r="AY190" s="15" t="s">
        <v>123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5" t="s">
        <v>80</v>
      </c>
      <c r="BK190" s="168">
        <f>ROUND(I190*H190,2)</f>
        <v>0</v>
      </c>
      <c r="BL190" s="15" t="s">
        <v>319</v>
      </c>
      <c r="BM190" s="167" t="s">
        <v>511</v>
      </c>
    </row>
    <row r="191" spans="1:65" s="2" customFormat="1" ht="18">
      <c r="A191" s="32"/>
      <c r="B191" s="33"/>
      <c r="C191" s="34"/>
      <c r="D191" s="169" t="s">
        <v>125</v>
      </c>
      <c r="E191" s="34"/>
      <c r="F191" s="170" t="s">
        <v>512</v>
      </c>
      <c r="G191" s="34"/>
      <c r="H191" s="34"/>
      <c r="I191" s="171"/>
      <c r="J191" s="34"/>
      <c r="K191" s="34"/>
      <c r="L191" s="37"/>
      <c r="M191" s="172"/>
      <c r="N191" s="173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125</v>
      </c>
      <c r="AU191" s="15" t="s">
        <v>80</v>
      </c>
    </row>
    <row r="192" spans="1:65" s="2" customFormat="1" ht="16.5" customHeight="1">
      <c r="A192" s="32"/>
      <c r="B192" s="33"/>
      <c r="C192" s="190" t="s">
        <v>513</v>
      </c>
      <c r="D192" s="190" t="s">
        <v>213</v>
      </c>
      <c r="E192" s="191" t="s">
        <v>514</v>
      </c>
      <c r="F192" s="192" t="s">
        <v>515</v>
      </c>
      <c r="G192" s="193" t="s">
        <v>128</v>
      </c>
      <c r="H192" s="194">
        <v>5</v>
      </c>
      <c r="I192" s="195"/>
      <c r="J192" s="196">
        <f>ROUND(I192*H192,2)</f>
        <v>0</v>
      </c>
      <c r="K192" s="192" t="s">
        <v>122</v>
      </c>
      <c r="L192" s="37"/>
      <c r="M192" s="197" t="s">
        <v>19</v>
      </c>
      <c r="N192" s="198" t="s">
        <v>43</v>
      </c>
      <c r="O192" s="62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319</v>
      </c>
      <c r="AT192" s="167" t="s">
        <v>213</v>
      </c>
      <c r="AU192" s="167" t="s">
        <v>80</v>
      </c>
      <c r="AY192" s="15" t="s">
        <v>123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5" t="s">
        <v>80</v>
      </c>
      <c r="BK192" s="168">
        <f>ROUND(I192*H192,2)</f>
        <v>0</v>
      </c>
      <c r="BL192" s="15" t="s">
        <v>319</v>
      </c>
      <c r="BM192" s="167" t="s">
        <v>516</v>
      </c>
    </row>
    <row r="193" spans="1:65" s="2" customFormat="1" ht="18">
      <c r="A193" s="32"/>
      <c r="B193" s="33"/>
      <c r="C193" s="34"/>
      <c r="D193" s="169" t="s">
        <v>125</v>
      </c>
      <c r="E193" s="34"/>
      <c r="F193" s="170" t="s">
        <v>517</v>
      </c>
      <c r="G193" s="34"/>
      <c r="H193" s="34"/>
      <c r="I193" s="171"/>
      <c r="J193" s="34"/>
      <c r="K193" s="34"/>
      <c r="L193" s="37"/>
      <c r="M193" s="172"/>
      <c r="N193" s="173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125</v>
      </c>
      <c r="AU193" s="15" t="s">
        <v>80</v>
      </c>
    </row>
    <row r="194" spans="1:65" s="2" customFormat="1" ht="16.5" customHeight="1">
      <c r="A194" s="32"/>
      <c r="B194" s="33"/>
      <c r="C194" s="190" t="s">
        <v>518</v>
      </c>
      <c r="D194" s="190" t="s">
        <v>213</v>
      </c>
      <c r="E194" s="191" t="s">
        <v>519</v>
      </c>
      <c r="F194" s="192" t="s">
        <v>520</v>
      </c>
      <c r="G194" s="193" t="s">
        <v>128</v>
      </c>
      <c r="H194" s="194">
        <v>2</v>
      </c>
      <c r="I194" s="195"/>
      <c r="J194" s="196">
        <f>ROUND(I194*H194,2)</f>
        <v>0</v>
      </c>
      <c r="K194" s="192" t="s">
        <v>122</v>
      </c>
      <c r="L194" s="37"/>
      <c r="M194" s="197" t="s">
        <v>19</v>
      </c>
      <c r="N194" s="198" t="s">
        <v>43</v>
      </c>
      <c r="O194" s="62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7" t="s">
        <v>319</v>
      </c>
      <c r="AT194" s="167" t="s">
        <v>213</v>
      </c>
      <c r="AU194" s="167" t="s">
        <v>80</v>
      </c>
      <c r="AY194" s="15" t="s">
        <v>123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5" t="s">
        <v>80</v>
      </c>
      <c r="BK194" s="168">
        <f>ROUND(I194*H194,2)</f>
        <v>0</v>
      </c>
      <c r="BL194" s="15" t="s">
        <v>319</v>
      </c>
      <c r="BM194" s="167" t="s">
        <v>521</v>
      </c>
    </row>
    <row r="195" spans="1:65" s="2" customFormat="1" ht="18">
      <c r="A195" s="32"/>
      <c r="B195" s="33"/>
      <c r="C195" s="34"/>
      <c r="D195" s="169" t="s">
        <v>125</v>
      </c>
      <c r="E195" s="34"/>
      <c r="F195" s="170" t="s">
        <v>522</v>
      </c>
      <c r="G195" s="34"/>
      <c r="H195" s="34"/>
      <c r="I195" s="171"/>
      <c r="J195" s="34"/>
      <c r="K195" s="34"/>
      <c r="L195" s="37"/>
      <c r="M195" s="172"/>
      <c r="N195" s="173"/>
      <c r="O195" s="62"/>
      <c r="P195" s="62"/>
      <c r="Q195" s="62"/>
      <c r="R195" s="62"/>
      <c r="S195" s="62"/>
      <c r="T195" s="63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125</v>
      </c>
      <c r="AU195" s="15" t="s">
        <v>80</v>
      </c>
    </row>
    <row r="196" spans="1:65" s="2" customFormat="1" ht="16.5" customHeight="1">
      <c r="A196" s="32"/>
      <c r="B196" s="33"/>
      <c r="C196" s="190" t="s">
        <v>523</v>
      </c>
      <c r="D196" s="190" t="s">
        <v>213</v>
      </c>
      <c r="E196" s="191" t="s">
        <v>524</v>
      </c>
      <c r="F196" s="192" t="s">
        <v>525</v>
      </c>
      <c r="G196" s="193" t="s">
        <v>128</v>
      </c>
      <c r="H196" s="194">
        <v>1</v>
      </c>
      <c r="I196" s="195"/>
      <c r="J196" s="196">
        <f>ROUND(I196*H196,2)</f>
        <v>0</v>
      </c>
      <c r="K196" s="192" t="s">
        <v>122</v>
      </c>
      <c r="L196" s="37"/>
      <c r="M196" s="197" t="s">
        <v>19</v>
      </c>
      <c r="N196" s="198" t="s">
        <v>43</v>
      </c>
      <c r="O196" s="62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319</v>
      </c>
      <c r="AT196" s="167" t="s">
        <v>213</v>
      </c>
      <c r="AU196" s="167" t="s">
        <v>80</v>
      </c>
      <c r="AY196" s="15" t="s">
        <v>123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5" t="s">
        <v>80</v>
      </c>
      <c r="BK196" s="168">
        <f>ROUND(I196*H196,2)</f>
        <v>0</v>
      </c>
      <c r="BL196" s="15" t="s">
        <v>319</v>
      </c>
      <c r="BM196" s="167" t="s">
        <v>526</v>
      </c>
    </row>
    <row r="197" spans="1:65" s="2" customFormat="1" ht="18">
      <c r="A197" s="32"/>
      <c r="B197" s="33"/>
      <c r="C197" s="34"/>
      <c r="D197" s="169" t="s">
        <v>125</v>
      </c>
      <c r="E197" s="34"/>
      <c r="F197" s="170" t="s">
        <v>527</v>
      </c>
      <c r="G197" s="34"/>
      <c r="H197" s="34"/>
      <c r="I197" s="171"/>
      <c r="J197" s="34"/>
      <c r="K197" s="34"/>
      <c r="L197" s="37"/>
      <c r="M197" s="172"/>
      <c r="N197" s="173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125</v>
      </c>
      <c r="AU197" s="15" t="s">
        <v>80</v>
      </c>
    </row>
    <row r="198" spans="1:65" s="2" customFormat="1" ht="16.5" customHeight="1">
      <c r="A198" s="32"/>
      <c r="B198" s="33"/>
      <c r="C198" s="190" t="s">
        <v>528</v>
      </c>
      <c r="D198" s="190" t="s">
        <v>213</v>
      </c>
      <c r="E198" s="191" t="s">
        <v>529</v>
      </c>
      <c r="F198" s="192" t="s">
        <v>530</v>
      </c>
      <c r="G198" s="193" t="s">
        <v>128</v>
      </c>
      <c r="H198" s="194">
        <v>2</v>
      </c>
      <c r="I198" s="195"/>
      <c r="J198" s="196">
        <f>ROUND(I198*H198,2)</f>
        <v>0</v>
      </c>
      <c r="K198" s="192" t="s">
        <v>122</v>
      </c>
      <c r="L198" s="37"/>
      <c r="M198" s="197" t="s">
        <v>19</v>
      </c>
      <c r="N198" s="198" t="s">
        <v>43</v>
      </c>
      <c r="O198" s="62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319</v>
      </c>
      <c r="AT198" s="167" t="s">
        <v>213</v>
      </c>
      <c r="AU198" s="167" t="s">
        <v>80</v>
      </c>
      <c r="AY198" s="15" t="s">
        <v>123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5" t="s">
        <v>80</v>
      </c>
      <c r="BK198" s="168">
        <f>ROUND(I198*H198,2)</f>
        <v>0</v>
      </c>
      <c r="BL198" s="15" t="s">
        <v>319</v>
      </c>
      <c r="BM198" s="167" t="s">
        <v>531</v>
      </c>
    </row>
    <row r="199" spans="1:65" s="2" customFormat="1" ht="18">
      <c r="A199" s="32"/>
      <c r="B199" s="33"/>
      <c r="C199" s="34"/>
      <c r="D199" s="169" t="s">
        <v>125</v>
      </c>
      <c r="E199" s="34"/>
      <c r="F199" s="170" t="s">
        <v>532</v>
      </c>
      <c r="G199" s="34"/>
      <c r="H199" s="34"/>
      <c r="I199" s="171"/>
      <c r="J199" s="34"/>
      <c r="K199" s="34"/>
      <c r="L199" s="37"/>
      <c r="M199" s="172"/>
      <c r="N199" s="173"/>
      <c r="O199" s="62"/>
      <c r="P199" s="62"/>
      <c r="Q199" s="62"/>
      <c r="R199" s="62"/>
      <c r="S199" s="62"/>
      <c r="T199" s="63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125</v>
      </c>
      <c r="AU199" s="15" t="s">
        <v>80</v>
      </c>
    </row>
    <row r="200" spans="1:65" s="2" customFormat="1" ht="16.5" customHeight="1">
      <c r="A200" s="32"/>
      <c r="B200" s="33"/>
      <c r="C200" s="190" t="s">
        <v>533</v>
      </c>
      <c r="D200" s="190" t="s">
        <v>213</v>
      </c>
      <c r="E200" s="191" t="s">
        <v>534</v>
      </c>
      <c r="F200" s="192" t="s">
        <v>535</v>
      </c>
      <c r="G200" s="193" t="s">
        <v>128</v>
      </c>
      <c r="H200" s="194">
        <v>1</v>
      </c>
      <c r="I200" s="195"/>
      <c r="J200" s="196">
        <f>ROUND(I200*H200,2)</f>
        <v>0</v>
      </c>
      <c r="K200" s="192" t="s">
        <v>122</v>
      </c>
      <c r="L200" s="37"/>
      <c r="M200" s="197" t="s">
        <v>19</v>
      </c>
      <c r="N200" s="198" t="s">
        <v>43</v>
      </c>
      <c r="O200" s="62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319</v>
      </c>
      <c r="AT200" s="167" t="s">
        <v>213</v>
      </c>
      <c r="AU200" s="167" t="s">
        <v>80</v>
      </c>
      <c r="AY200" s="15" t="s">
        <v>123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5" t="s">
        <v>80</v>
      </c>
      <c r="BK200" s="168">
        <f>ROUND(I200*H200,2)</f>
        <v>0</v>
      </c>
      <c r="BL200" s="15" t="s">
        <v>319</v>
      </c>
      <c r="BM200" s="167" t="s">
        <v>536</v>
      </c>
    </row>
    <row r="201" spans="1:65" s="2" customFormat="1" ht="18">
      <c r="A201" s="32"/>
      <c r="B201" s="33"/>
      <c r="C201" s="34"/>
      <c r="D201" s="169" t="s">
        <v>125</v>
      </c>
      <c r="E201" s="34"/>
      <c r="F201" s="170" t="s">
        <v>537</v>
      </c>
      <c r="G201" s="34"/>
      <c r="H201" s="34"/>
      <c r="I201" s="171"/>
      <c r="J201" s="34"/>
      <c r="K201" s="34"/>
      <c r="L201" s="37"/>
      <c r="M201" s="172"/>
      <c r="N201" s="173"/>
      <c r="O201" s="62"/>
      <c r="P201" s="62"/>
      <c r="Q201" s="62"/>
      <c r="R201" s="62"/>
      <c r="S201" s="62"/>
      <c r="T201" s="63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125</v>
      </c>
      <c r="AU201" s="15" t="s">
        <v>80</v>
      </c>
    </row>
    <row r="202" spans="1:65" s="2" customFormat="1" ht="16.5" customHeight="1">
      <c r="A202" s="32"/>
      <c r="B202" s="33"/>
      <c r="C202" s="190" t="s">
        <v>538</v>
      </c>
      <c r="D202" s="190" t="s">
        <v>213</v>
      </c>
      <c r="E202" s="191" t="s">
        <v>539</v>
      </c>
      <c r="F202" s="192" t="s">
        <v>540</v>
      </c>
      <c r="G202" s="193" t="s">
        <v>128</v>
      </c>
      <c r="H202" s="194">
        <v>2</v>
      </c>
      <c r="I202" s="195"/>
      <c r="J202" s="196">
        <f>ROUND(I202*H202,2)</f>
        <v>0</v>
      </c>
      <c r="K202" s="192" t="s">
        <v>122</v>
      </c>
      <c r="L202" s="37"/>
      <c r="M202" s="197" t="s">
        <v>19</v>
      </c>
      <c r="N202" s="198" t="s">
        <v>43</v>
      </c>
      <c r="O202" s="62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319</v>
      </c>
      <c r="AT202" s="167" t="s">
        <v>213</v>
      </c>
      <c r="AU202" s="167" t="s">
        <v>80</v>
      </c>
      <c r="AY202" s="15" t="s">
        <v>123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5" t="s">
        <v>80</v>
      </c>
      <c r="BK202" s="168">
        <f>ROUND(I202*H202,2)</f>
        <v>0</v>
      </c>
      <c r="BL202" s="15" t="s">
        <v>319</v>
      </c>
      <c r="BM202" s="167" t="s">
        <v>541</v>
      </c>
    </row>
    <row r="203" spans="1:65" s="2" customFormat="1" ht="27">
      <c r="A203" s="32"/>
      <c r="B203" s="33"/>
      <c r="C203" s="34"/>
      <c r="D203" s="169" t="s">
        <v>125</v>
      </c>
      <c r="E203" s="34"/>
      <c r="F203" s="170" t="s">
        <v>542</v>
      </c>
      <c r="G203" s="34"/>
      <c r="H203" s="34"/>
      <c r="I203" s="171"/>
      <c r="J203" s="34"/>
      <c r="K203" s="34"/>
      <c r="L203" s="37"/>
      <c r="M203" s="172"/>
      <c r="N203" s="173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125</v>
      </c>
      <c r="AU203" s="15" t="s">
        <v>80</v>
      </c>
    </row>
    <row r="204" spans="1:65" s="12" customFormat="1" ht="22.75" customHeight="1">
      <c r="B204" s="174"/>
      <c r="C204" s="175"/>
      <c r="D204" s="176" t="s">
        <v>71</v>
      </c>
      <c r="E204" s="188" t="s">
        <v>543</v>
      </c>
      <c r="F204" s="188" t="s">
        <v>544</v>
      </c>
      <c r="G204" s="175"/>
      <c r="H204" s="175"/>
      <c r="I204" s="178"/>
      <c r="J204" s="189">
        <f>BK204</f>
        <v>0</v>
      </c>
      <c r="K204" s="175"/>
      <c r="L204" s="180"/>
      <c r="M204" s="181"/>
      <c r="N204" s="182"/>
      <c r="O204" s="182"/>
      <c r="P204" s="183">
        <f>SUM(P205:P211)</f>
        <v>0</v>
      </c>
      <c r="Q204" s="182"/>
      <c r="R204" s="183">
        <f>SUM(R205:R211)</f>
        <v>0</v>
      </c>
      <c r="S204" s="182"/>
      <c r="T204" s="184">
        <f>SUM(T205:T211)</f>
        <v>0</v>
      </c>
      <c r="AR204" s="185" t="s">
        <v>130</v>
      </c>
      <c r="AT204" s="186" t="s">
        <v>71</v>
      </c>
      <c r="AU204" s="186" t="s">
        <v>80</v>
      </c>
      <c r="AY204" s="185" t="s">
        <v>123</v>
      </c>
      <c r="BK204" s="187">
        <f>SUM(BK205:BK211)</f>
        <v>0</v>
      </c>
    </row>
    <row r="205" spans="1:65" s="2" customFormat="1" ht="16.5" customHeight="1">
      <c r="A205" s="32"/>
      <c r="B205" s="33"/>
      <c r="C205" s="190" t="s">
        <v>545</v>
      </c>
      <c r="D205" s="190" t="s">
        <v>213</v>
      </c>
      <c r="E205" s="191" t="s">
        <v>546</v>
      </c>
      <c r="F205" s="192" t="s">
        <v>19</v>
      </c>
      <c r="G205" s="193" t="s">
        <v>128</v>
      </c>
      <c r="H205" s="194">
        <v>1</v>
      </c>
      <c r="I205" s="195"/>
      <c r="J205" s="196">
        <f>ROUND(I205*H205,2)</f>
        <v>0</v>
      </c>
      <c r="K205" s="192" t="s">
        <v>19</v>
      </c>
      <c r="L205" s="37"/>
      <c r="M205" s="197" t="s">
        <v>19</v>
      </c>
      <c r="N205" s="198" t="s">
        <v>43</v>
      </c>
      <c r="O205" s="62"/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7" t="s">
        <v>547</v>
      </c>
      <c r="AT205" s="167" t="s">
        <v>213</v>
      </c>
      <c r="AU205" s="167" t="s">
        <v>82</v>
      </c>
      <c r="AY205" s="15" t="s">
        <v>123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5" t="s">
        <v>80</v>
      </c>
      <c r="BK205" s="168">
        <f>ROUND(I205*H205,2)</f>
        <v>0</v>
      </c>
      <c r="BL205" s="15" t="s">
        <v>547</v>
      </c>
      <c r="BM205" s="167" t="s">
        <v>548</v>
      </c>
    </row>
    <row r="206" spans="1:65" s="2" customFormat="1" ht="10">
      <c r="A206" s="32"/>
      <c r="B206" s="33"/>
      <c r="C206" s="34"/>
      <c r="D206" s="169" t="s">
        <v>125</v>
      </c>
      <c r="E206" s="34"/>
      <c r="F206" s="170" t="s">
        <v>549</v>
      </c>
      <c r="G206" s="34"/>
      <c r="H206" s="34"/>
      <c r="I206" s="171"/>
      <c r="J206" s="34"/>
      <c r="K206" s="34"/>
      <c r="L206" s="37"/>
      <c r="M206" s="172"/>
      <c r="N206" s="173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125</v>
      </c>
      <c r="AU206" s="15" t="s">
        <v>82</v>
      </c>
    </row>
    <row r="207" spans="1:65" s="2" customFormat="1" ht="16.5" customHeight="1">
      <c r="A207" s="32"/>
      <c r="B207" s="33"/>
      <c r="C207" s="190" t="s">
        <v>550</v>
      </c>
      <c r="D207" s="190" t="s">
        <v>213</v>
      </c>
      <c r="E207" s="191" t="s">
        <v>551</v>
      </c>
      <c r="F207" s="192" t="s">
        <v>552</v>
      </c>
      <c r="G207" s="193" t="s">
        <v>128</v>
      </c>
      <c r="H207" s="194">
        <v>1</v>
      </c>
      <c r="I207" s="195"/>
      <c r="J207" s="196">
        <f>ROUND(I207*H207,2)</f>
        <v>0</v>
      </c>
      <c r="K207" s="192" t="s">
        <v>19</v>
      </c>
      <c r="L207" s="37"/>
      <c r="M207" s="197" t="s">
        <v>19</v>
      </c>
      <c r="N207" s="198" t="s">
        <v>43</v>
      </c>
      <c r="O207" s="62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7" t="s">
        <v>547</v>
      </c>
      <c r="AT207" s="167" t="s">
        <v>213</v>
      </c>
      <c r="AU207" s="167" t="s">
        <v>82</v>
      </c>
      <c r="AY207" s="15" t="s">
        <v>123</v>
      </c>
      <c r="BE207" s="168">
        <f>IF(N207="základní",J207,0)</f>
        <v>0</v>
      </c>
      <c r="BF207" s="168">
        <f>IF(N207="snížená",J207,0)</f>
        <v>0</v>
      </c>
      <c r="BG207" s="168">
        <f>IF(N207="zákl. přenesená",J207,0)</f>
        <v>0</v>
      </c>
      <c r="BH207" s="168">
        <f>IF(N207="sníž. přenesená",J207,0)</f>
        <v>0</v>
      </c>
      <c r="BI207" s="168">
        <f>IF(N207="nulová",J207,0)</f>
        <v>0</v>
      </c>
      <c r="BJ207" s="15" t="s">
        <v>80</v>
      </c>
      <c r="BK207" s="168">
        <f>ROUND(I207*H207,2)</f>
        <v>0</v>
      </c>
      <c r="BL207" s="15" t="s">
        <v>547</v>
      </c>
      <c r="BM207" s="167" t="s">
        <v>553</v>
      </c>
    </row>
    <row r="208" spans="1:65" s="2" customFormat="1" ht="10">
      <c r="A208" s="32"/>
      <c r="B208" s="33"/>
      <c r="C208" s="34"/>
      <c r="D208" s="169" t="s">
        <v>125</v>
      </c>
      <c r="E208" s="34"/>
      <c r="F208" s="170" t="s">
        <v>554</v>
      </c>
      <c r="G208" s="34"/>
      <c r="H208" s="34"/>
      <c r="I208" s="171"/>
      <c r="J208" s="34"/>
      <c r="K208" s="34"/>
      <c r="L208" s="37"/>
      <c r="M208" s="172"/>
      <c r="N208" s="173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125</v>
      </c>
      <c r="AU208" s="15" t="s">
        <v>82</v>
      </c>
    </row>
    <row r="209" spans="1:65" s="2" customFormat="1" ht="24">
      <c r="A209" s="32"/>
      <c r="B209" s="33"/>
      <c r="C209" s="155" t="s">
        <v>555</v>
      </c>
      <c r="D209" s="155" t="s">
        <v>118</v>
      </c>
      <c r="E209" s="156" t="s">
        <v>556</v>
      </c>
      <c r="F209" s="157" t="s">
        <v>557</v>
      </c>
      <c r="G209" s="158" t="s">
        <v>558</v>
      </c>
      <c r="H209" s="159">
        <v>5</v>
      </c>
      <c r="I209" s="160"/>
      <c r="J209" s="161">
        <f>ROUND(I209*H209,2)</f>
        <v>0</v>
      </c>
      <c r="K209" s="157" t="s">
        <v>122</v>
      </c>
      <c r="L209" s="162"/>
      <c r="M209" s="163" t="s">
        <v>19</v>
      </c>
      <c r="N209" s="164" t="s">
        <v>43</v>
      </c>
      <c r="O209" s="62"/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7" t="s">
        <v>559</v>
      </c>
      <c r="AT209" s="167" t="s">
        <v>118</v>
      </c>
      <c r="AU209" s="167" t="s">
        <v>82</v>
      </c>
      <c r="AY209" s="15" t="s">
        <v>123</v>
      </c>
      <c r="BE209" s="168">
        <f>IF(N209="základní",J209,0)</f>
        <v>0</v>
      </c>
      <c r="BF209" s="168">
        <f>IF(N209="snížená",J209,0)</f>
        <v>0</v>
      </c>
      <c r="BG209" s="168">
        <f>IF(N209="zákl. přenesená",J209,0)</f>
        <v>0</v>
      </c>
      <c r="BH209" s="168">
        <f>IF(N209="sníž. přenesená",J209,0)</f>
        <v>0</v>
      </c>
      <c r="BI209" s="168">
        <f>IF(N209="nulová",J209,0)</f>
        <v>0</v>
      </c>
      <c r="BJ209" s="15" t="s">
        <v>80</v>
      </c>
      <c r="BK209" s="168">
        <f>ROUND(I209*H209,2)</f>
        <v>0</v>
      </c>
      <c r="BL209" s="15" t="s">
        <v>547</v>
      </c>
      <c r="BM209" s="167" t="s">
        <v>560</v>
      </c>
    </row>
    <row r="210" spans="1:65" s="2" customFormat="1" ht="10">
      <c r="A210" s="32"/>
      <c r="B210" s="33"/>
      <c r="C210" s="34"/>
      <c r="D210" s="169" t="s">
        <v>125</v>
      </c>
      <c r="E210" s="34"/>
      <c r="F210" s="170" t="s">
        <v>561</v>
      </c>
      <c r="G210" s="34"/>
      <c r="H210" s="34"/>
      <c r="I210" s="171"/>
      <c r="J210" s="34"/>
      <c r="K210" s="34"/>
      <c r="L210" s="37"/>
      <c r="M210" s="172"/>
      <c r="N210" s="173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125</v>
      </c>
      <c r="AU210" s="15" t="s">
        <v>82</v>
      </c>
    </row>
    <row r="211" spans="1:65" s="2" customFormat="1" ht="18">
      <c r="A211" s="32"/>
      <c r="B211" s="33"/>
      <c r="C211" s="34"/>
      <c r="D211" s="169" t="s">
        <v>345</v>
      </c>
      <c r="E211" s="34"/>
      <c r="F211" s="203" t="s">
        <v>562</v>
      </c>
      <c r="G211" s="34"/>
      <c r="H211" s="34"/>
      <c r="I211" s="171"/>
      <c r="J211" s="34"/>
      <c r="K211" s="34"/>
      <c r="L211" s="37"/>
      <c r="M211" s="199"/>
      <c r="N211" s="200"/>
      <c r="O211" s="201"/>
      <c r="P211" s="201"/>
      <c r="Q211" s="201"/>
      <c r="R211" s="201"/>
      <c r="S211" s="201"/>
      <c r="T211" s="20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345</v>
      </c>
      <c r="AU211" s="15" t="s">
        <v>82</v>
      </c>
    </row>
    <row r="212" spans="1:65" s="2" customFormat="1" ht="7" customHeight="1">
      <c r="A212" s="32"/>
      <c r="B212" s="45"/>
      <c r="C212" s="46"/>
      <c r="D212" s="46"/>
      <c r="E212" s="46"/>
      <c r="F212" s="46"/>
      <c r="G212" s="46"/>
      <c r="H212" s="46"/>
      <c r="I212" s="46"/>
      <c r="J212" s="46"/>
      <c r="K212" s="46"/>
      <c r="L212" s="37"/>
      <c r="M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</row>
  </sheetData>
  <sheetProtection algorithmName="SHA-512" hashValue="IICfFG8qsSDkjnH5zBtcjdFoSJ7ns5JpDhx3D2nELnYrF0/+CU2rkgRzlRY4zRt8opCvDPoUajH+M15OJCsE+Q==" saltValue="195jOJn4T8z1sZVV1/ij0eOXRuyMrv21NEA6mwxh6/sG7GwwUAQvj6ZYSycfEJn15XEnaQHypS+oYqgcjWTI0A==" spinCount="100000" sheet="1" objects="1" scenarios="1" formatColumns="0" formatRows="0" autoFilter="0"/>
  <autoFilter ref="C80:K21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89</v>
      </c>
    </row>
    <row r="3" spans="1:46" s="1" customFormat="1" ht="7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5" customHeight="1">
      <c r="B4" s="18"/>
      <c r="D4" s="101" t="s">
        <v>93</v>
      </c>
      <c r="L4" s="18"/>
      <c r="M4" s="102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Oprava datového kabelu v úseku Choceň - Vysoké Mýto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94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563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16. 9. 2022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>SŽ - OŘ HKR SSZT Pardubice</v>
      </c>
      <c r="F15" s="32"/>
      <c r="G15" s="32"/>
      <c r="H15" s="32"/>
      <c r="I15" s="103" t="s">
        <v>28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315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7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14" t="s">
        <v>42</v>
      </c>
      <c r="E33" s="103" t="s">
        <v>43</v>
      </c>
      <c r="F33" s="115">
        <f>ROUND((SUM(BE83:BE107)),  2)</f>
        <v>0</v>
      </c>
      <c r="G33" s="32"/>
      <c r="H33" s="32"/>
      <c r="I33" s="116">
        <v>0.21</v>
      </c>
      <c r="J33" s="115">
        <f>ROUND(((SUM(BE83:BE107))*I33),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03" t="s">
        <v>44</v>
      </c>
      <c r="F34" s="115">
        <f>ROUND((SUM(BF83:BF107)),  2)</f>
        <v>0</v>
      </c>
      <c r="G34" s="32"/>
      <c r="H34" s="32"/>
      <c r="I34" s="116">
        <v>0.15</v>
      </c>
      <c r="J34" s="115">
        <f>ROUND(((SUM(BF83:BF107))*I34),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03" t="s">
        <v>45</v>
      </c>
      <c r="F35" s="115">
        <f>ROUND((SUM(BG83:BG107)),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03" t="s">
        <v>46</v>
      </c>
      <c r="F36" s="115">
        <f>ROUND((SUM(BH83:BH107)),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3" t="s">
        <v>47</v>
      </c>
      <c r="F37" s="115">
        <f>ROUND((SUM(BI83:BI107)),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Oprava datového kabelu v úseku Choceň - Vysoké Mýto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94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8" t="str">
        <f>E9</f>
        <v>SO01 - Zemní práce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TÚ Choceň - Vysoké Mýto</v>
      </c>
      <c r="G52" s="34"/>
      <c r="H52" s="34"/>
      <c r="I52" s="27" t="s">
        <v>23</v>
      </c>
      <c r="J52" s="57" t="str">
        <f>IF(J12="","",J12)</f>
        <v>16. 9. 2022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4"/>
      <c r="E54" s="34"/>
      <c r="F54" s="25" t="str">
        <f>E15</f>
        <v>SŽ - 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99</v>
      </c>
      <c r="D57" s="129"/>
      <c r="E57" s="129"/>
      <c r="F57" s="129"/>
      <c r="G57" s="129"/>
      <c r="H57" s="129"/>
      <c r="I57" s="129"/>
      <c r="J57" s="130" t="s">
        <v>100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5" customHeight="1">
      <c r="B60" s="132"/>
      <c r="C60" s="133"/>
      <c r="D60" s="134" t="s">
        <v>104</v>
      </c>
      <c r="E60" s="135"/>
      <c r="F60" s="135"/>
      <c r="G60" s="135"/>
      <c r="H60" s="135"/>
      <c r="I60" s="135"/>
      <c r="J60" s="136">
        <f>J84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564</v>
      </c>
      <c r="E61" s="141"/>
      <c r="F61" s="141"/>
      <c r="G61" s="141"/>
      <c r="H61" s="141"/>
      <c r="I61" s="141"/>
      <c r="J61" s="142">
        <f>J89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316</v>
      </c>
      <c r="E62" s="141"/>
      <c r="F62" s="141"/>
      <c r="G62" s="141"/>
      <c r="H62" s="141"/>
      <c r="I62" s="141"/>
      <c r="J62" s="142">
        <f>J93</f>
        <v>0</v>
      </c>
      <c r="K62" s="139"/>
      <c r="L62" s="143"/>
    </row>
    <row r="63" spans="1:47" s="10" customFormat="1" ht="14.9" customHeight="1">
      <c r="B63" s="138"/>
      <c r="C63" s="139"/>
      <c r="D63" s="140" t="s">
        <v>565</v>
      </c>
      <c r="E63" s="141"/>
      <c r="F63" s="141"/>
      <c r="G63" s="141"/>
      <c r="H63" s="141"/>
      <c r="I63" s="141"/>
      <c r="J63" s="142">
        <f>J105</f>
        <v>0</v>
      </c>
      <c r="K63" s="139"/>
      <c r="L63" s="143"/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7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7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5" customHeight="1">
      <c r="A70" s="32"/>
      <c r="B70" s="33"/>
      <c r="C70" s="21" t="s">
        <v>105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35" t="str">
        <f>E7</f>
        <v>Oprava datového kabelu v úseku Choceň - Vysoké Mýto</v>
      </c>
      <c r="F73" s="336"/>
      <c r="G73" s="336"/>
      <c r="H73" s="336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94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288" t="str">
        <f>E9</f>
        <v>SO01 - Zemní práce</v>
      </c>
      <c r="F75" s="337"/>
      <c r="G75" s="337"/>
      <c r="H75" s="337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>TÚ Choceň - Vysoké Mýto</v>
      </c>
      <c r="G77" s="34"/>
      <c r="H77" s="34"/>
      <c r="I77" s="27" t="s">
        <v>23</v>
      </c>
      <c r="J77" s="57" t="str">
        <f>IF(J12="","",J12)</f>
        <v>16. 9. 2022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7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15" customHeight="1">
      <c r="A79" s="32"/>
      <c r="B79" s="33"/>
      <c r="C79" s="27" t="s">
        <v>25</v>
      </c>
      <c r="D79" s="34"/>
      <c r="E79" s="34"/>
      <c r="F79" s="25" t="str">
        <f>E15</f>
        <v>SŽ - OŘ HKR SSZT Pardubice</v>
      </c>
      <c r="G79" s="34"/>
      <c r="H79" s="34"/>
      <c r="I79" s="27" t="s">
        <v>31</v>
      </c>
      <c r="J79" s="30" t="str">
        <f>E21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15" customHeight="1">
      <c r="A80" s="32"/>
      <c r="B80" s="33"/>
      <c r="C80" s="27" t="s">
        <v>29</v>
      </c>
      <c r="D80" s="34"/>
      <c r="E80" s="34"/>
      <c r="F80" s="25" t="str">
        <f>IF(E18="","",E18)</f>
        <v>Vyplň údaj</v>
      </c>
      <c r="G80" s="34"/>
      <c r="H80" s="34"/>
      <c r="I80" s="27" t="s">
        <v>34</v>
      </c>
      <c r="J80" s="30" t="str">
        <f>E24</f>
        <v>Slezák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2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44"/>
      <c r="B82" s="145"/>
      <c r="C82" s="146" t="s">
        <v>106</v>
      </c>
      <c r="D82" s="147" t="s">
        <v>57</v>
      </c>
      <c r="E82" s="147" t="s">
        <v>53</v>
      </c>
      <c r="F82" s="147" t="s">
        <v>54</v>
      </c>
      <c r="G82" s="147" t="s">
        <v>107</v>
      </c>
      <c r="H82" s="147" t="s">
        <v>108</v>
      </c>
      <c r="I82" s="147" t="s">
        <v>109</v>
      </c>
      <c r="J82" s="147" t="s">
        <v>100</v>
      </c>
      <c r="K82" s="148" t="s">
        <v>110</v>
      </c>
      <c r="L82" s="149"/>
      <c r="M82" s="66" t="s">
        <v>19</v>
      </c>
      <c r="N82" s="67" t="s">
        <v>42</v>
      </c>
      <c r="O82" s="67" t="s">
        <v>111</v>
      </c>
      <c r="P82" s="67" t="s">
        <v>112</v>
      </c>
      <c r="Q82" s="67" t="s">
        <v>113</v>
      </c>
      <c r="R82" s="67" t="s">
        <v>114</v>
      </c>
      <c r="S82" s="67" t="s">
        <v>115</v>
      </c>
      <c r="T82" s="68" t="s">
        <v>116</v>
      </c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65" s="2" customFormat="1" ht="22.75" customHeight="1">
      <c r="A83" s="32"/>
      <c r="B83" s="33"/>
      <c r="C83" s="73" t="s">
        <v>117</v>
      </c>
      <c r="D83" s="34"/>
      <c r="E83" s="34"/>
      <c r="F83" s="34"/>
      <c r="G83" s="34"/>
      <c r="H83" s="34"/>
      <c r="I83" s="34"/>
      <c r="J83" s="150">
        <f>BK83</f>
        <v>0</v>
      </c>
      <c r="K83" s="34"/>
      <c r="L83" s="37"/>
      <c r="M83" s="69"/>
      <c r="N83" s="151"/>
      <c r="O83" s="70"/>
      <c r="P83" s="152">
        <f>P84</f>
        <v>0</v>
      </c>
      <c r="Q83" s="70"/>
      <c r="R83" s="152">
        <f>R84</f>
        <v>1.59</v>
      </c>
      <c r="S83" s="70"/>
      <c r="T83" s="153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71</v>
      </c>
      <c r="AU83" s="15" t="s">
        <v>101</v>
      </c>
      <c r="BK83" s="154">
        <f>BK84</f>
        <v>0</v>
      </c>
    </row>
    <row r="84" spans="1:65" s="12" customFormat="1" ht="25.9" customHeight="1">
      <c r="B84" s="174"/>
      <c r="C84" s="175"/>
      <c r="D84" s="176" t="s">
        <v>71</v>
      </c>
      <c r="E84" s="177" t="s">
        <v>219</v>
      </c>
      <c r="F84" s="177" t="s">
        <v>220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P85+SUM(P86:P89)+P93</f>
        <v>0</v>
      </c>
      <c r="Q84" s="182"/>
      <c r="R84" s="183">
        <f>R85+SUM(R86:R89)+R93</f>
        <v>1.59</v>
      </c>
      <c r="S84" s="182"/>
      <c r="T84" s="184">
        <f>T85+SUM(T86:T89)+T93</f>
        <v>0</v>
      </c>
      <c r="AR84" s="185" t="s">
        <v>134</v>
      </c>
      <c r="AT84" s="186" t="s">
        <v>71</v>
      </c>
      <c r="AU84" s="186" t="s">
        <v>72</v>
      </c>
      <c r="AY84" s="185" t="s">
        <v>123</v>
      </c>
      <c r="BK84" s="187">
        <f>BK85+SUM(BK86:BK89)+BK93</f>
        <v>0</v>
      </c>
    </row>
    <row r="85" spans="1:65" s="2" customFormat="1" ht="16.5" customHeight="1">
      <c r="A85" s="32"/>
      <c r="B85" s="33"/>
      <c r="C85" s="155" t="s">
        <v>231</v>
      </c>
      <c r="D85" s="155" t="s">
        <v>118</v>
      </c>
      <c r="E85" s="156" t="s">
        <v>566</v>
      </c>
      <c r="F85" s="157" t="s">
        <v>567</v>
      </c>
      <c r="G85" s="158" t="s">
        <v>121</v>
      </c>
      <c r="H85" s="159">
        <v>20</v>
      </c>
      <c r="I85" s="160"/>
      <c r="J85" s="161">
        <f>ROUND(I85*H85,2)</f>
        <v>0</v>
      </c>
      <c r="K85" s="157" t="s">
        <v>19</v>
      </c>
      <c r="L85" s="162"/>
      <c r="M85" s="163" t="s">
        <v>19</v>
      </c>
      <c r="N85" s="164" t="s">
        <v>43</v>
      </c>
      <c r="O85" s="62"/>
      <c r="P85" s="165">
        <f>O85*H85</f>
        <v>0</v>
      </c>
      <c r="Q85" s="165">
        <v>1.2E-2</v>
      </c>
      <c r="R85" s="165">
        <f>Q85*H85</f>
        <v>0.24</v>
      </c>
      <c r="S85" s="165">
        <v>0</v>
      </c>
      <c r="T85" s="166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82</v>
      </c>
      <c r="AT85" s="167" t="s">
        <v>118</v>
      </c>
      <c r="AU85" s="167" t="s">
        <v>80</v>
      </c>
      <c r="AY85" s="15" t="s">
        <v>123</v>
      </c>
      <c r="BE85" s="168">
        <f>IF(N85="základní",J85,0)</f>
        <v>0</v>
      </c>
      <c r="BF85" s="168">
        <f>IF(N85="snížená",J85,0)</f>
        <v>0</v>
      </c>
      <c r="BG85" s="168">
        <f>IF(N85="zákl. přenesená",J85,0)</f>
        <v>0</v>
      </c>
      <c r="BH85" s="168">
        <f>IF(N85="sníž. přenesená",J85,0)</f>
        <v>0</v>
      </c>
      <c r="BI85" s="168">
        <f>IF(N85="nulová",J85,0)</f>
        <v>0</v>
      </c>
      <c r="BJ85" s="15" t="s">
        <v>80</v>
      </c>
      <c r="BK85" s="168">
        <f>ROUND(I85*H85,2)</f>
        <v>0</v>
      </c>
      <c r="BL85" s="15" t="s">
        <v>80</v>
      </c>
      <c r="BM85" s="167" t="s">
        <v>568</v>
      </c>
    </row>
    <row r="86" spans="1:65" s="2" customFormat="1" ht="10">
      <c r="A86" s="32"/>
      <c r="B86" s="33"/>
      <c r="C86" s="34"/>
      <c r="D86" s="169" t="s">
        <v>125</v>
      </c>
      <c r="E86" s="34"/>
      <c r="F86" s="170" t="s">
        <v>567</v>
      </c>
      <c r="G86" s="34"/>
      <c r="H86" s="34"/>
      <c r="I86" s="171"/>
      <c r="J86" s="34"/>
      <c r="K86" s="34"/>
      <c r="L86" s="37"/>
      <c r="M86" s="172"/>
      <c r="N86" s="173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125</v>
      </c>
      <c r="AU86" s="15" t="s">
        <v>80</v>
      </c>
    </row>
    <row r="87" spans="1:65" s="2" customFormat="1" ht="16.5" customHeight="1">
      <c r="A87" s="32"/>
      <c r="B87" s="33"/>
      <c r="C87" s="155" t="s">
        <v>226</v>
      </c>
      <c r="D87" s="155" t="s">
        <v>118</v>
      </c>
      <c r="E87" s="156" t="s">
        <v>569</v>
      </c>
      <c r="F87" s="157" t="s">
        <v>570</v>
      </c>
      <c r="G87" s="158" t="s">
        <v>121</v>
      </c>
      <c r="H87" s="159">
        <v>450</v>
      </c>
      <c r="I87" s="160"/>
      <c r="J87" s="161">
        <f>ROUND(I87*H87,2)</f>
        <v>0</v>
      </c>
      <c r="K87" s="157" t="s">
        <v>19</v>
      </c>
      <c r="L87" s="162"/>
      <c r="M87" s="163" t="s">
        <v>19</v>
      </c>
      <c r="N87" s="164" t="s">
        <v>43</v>
      </c>
      <c r="O87" s="62"/>
      <c r="P87" s="165">
        <f>O87*H87</f>
        <v>0</v>
      </c>
      <c r="Q87" s="165">
        <v>3.0000000000000001E-3</v>
      </c>
      <c r="R87" s="165">
        <f>Q87*H87</f>
        <v>1.35</v>
      </c>
      <c r="S87" s="165">
        <v>0</v>
      </c>
      <c r="T87" s="166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82</v>
      </c>
      <c r="AT87" s="167" t="s">
        <v>118</v>
      </c>
      <c r="AU87" s="167" t="s">
        <v>80</v>
      </c>
      <c r="AY87" s="15" t="s">
        <v>123</v>
      </c>
      <c r="BE87" s="168">
        <f>IF(N87="základní",J87,0)</f>
        <v>0</v>
      </c>
      <c r="BF87" s="168">
        <f>IF(N87="snížená",J87,0)</f>
        <v>0</v>
      </c>
      <c r="BG87" s="168">
        <f>IF(N87="zákl. přenesená",J87,0)</f>
        <v>0</v>
      </c>
      <c r="BH87" s="168">
        <f>IF(N87="sníž. přenesená",J87,0)</f>
        <v>0</v>
      </c>
      <c r="BI87" s="168">
        <f>IF(N87="nulová",J87,0)</f>
        <v>0</v>
      </c>
      <c r="BJ87" s="15" t="s">
        <v>80</v>
      </c>
      <c r="BK87" s="168">
        <f>ROUND(I87*H87,2)</f>
        <v>0</v>
      </c>
      <c r="BL87" s="15" t="s">
        <v>80</v>
      </c>
      <c r="BM87" s="167" t="s">
        <v>571</v>
      </c>
    </row>
    <row r="88" spans="1:65" s="2" customFormat="1" ht="10">
      <c r="A88" s="32"/>
      <c r="B88" s="33"/>
      <c r="C88" s="34"/>
      <c r="D88" s="169" t="s">
        <v>125</v>
      </c>
      <c r="E88" s="34"/>
      <c r="F88" s="170" t="s">
        <v>570</v>
      </c>
      <c r="G88" s="34"/>
      <c r="H88" s="34"/>
      <c r="I88" s="171"/>
      <c r="J88" s="34"/>
      <c r="K88" s="34"/>
      <c r="L88" s="37"/>
      <c r="M88" s="172"/>
      <c r="N88" s="173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125</v>
      </c>
      <c r="AU88" s="15" t="s">
        <v>80</v>
      </c>
    </row>
    <row r="89" spans="1:65" s="12" customFormat="1" ht="22.75" customHeight="1">
      <c r="B89" s="174"/>
      <c r="C89" s="175"/>
      <c r="D89" s="176" t="s">
        <v>71</v>
      </c>
      <c r="E89" s="188" t="s">
        <v>80</v>
      </c>
      <c r="F89" s="188" t="s">
        <v>87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SUM(P90:P92)</f>
        <v>0</v>
      </c>
      <c r="Q89" s="182"/>
      <c r="R89" s="183">
        <f>SUM(R90:R92)</f>
        <v>0</v>
      </c>
      <c r="S89" s="182"/>
      <c r="T89" s="184">
        <f>SUM(T90:T92)</f>
        <v>0</v>
      </c>
      <c r="AR89" s="185" t="s">
        <v>80</v>
      </c>
      <c r="AT89" s="186" t="s">
        <v>71</v>
      </c>
      <c r="AU89" s="186" t="s">
        <v>80</v>
      </c>
      <c r="AY89" s="185" t="s">
        <v>123</v>
      </c>
      <c r="BK89" s="187">
        <f>SUM(BK90:BK92)</f>
        <v>0</v>
      </c>
    </row>
    <row r="90" spans="1:65" s="2" customFormat="1" ht="16.5" customHeight="1">
      <c r="A90" s="32"/>
      <c r="B90" s="33"/>
      <c r="C90" s="190" t="s">
        <v>272</v>
      </c>
      <c r="D90" s="190" t="s">
        <v>213</v>
      </c>
      <c r="E90" s="191" t="s">
        <v>572</v>
      </c>
      <c r="F90" s="192" t="s">
        <v>573</v>
      </c>
      <c r="G90" s="193" t="s">
        <v>216</v>
      </c>
      <c r="H90" s="194">
        <v>1822.5</v>
      </c>
      <c r="I90" s="195"/>
      <c r="J90" s="196">
        <f>ROUND(I90*H90,2)</f>
        <v>0</v>
      </c>
      <c r="K90" s="192" t="s">
        <v>574</v>
      </c>
      <c r="L90" s="37"/>
      <c r="M90" s="197" t="s">
        <v>19</v>
      </c>
      <c r="N90" s="198" t="s">
        <v>43</v>
      </c>
      <c r="O90" s="62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134</v>
      </c>
      <c r="AT90" s="167" t="s">
        <v>213</v>
      </c>
      <c r="AU90" s="167" t="s">
        <v>82</v>
      </c>
      <c r="AY90" s="15" t="s">
        <v>123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5" t="s">
        <v>80</v>
      </c>
      <c r="BK90" s="168">
        <f>ROUND(I90*H90,2)</f>
        <v>0</v>
      </c>
      <c r="BL90" s="15" t="s">
        <v>134</v>
      </c>
      <c r="BM90" s="167" t="s">
        <v>575</v>
      </c>
    </row>
    <row r="91" spans="1:65" s="2" customFormat="1" ht="18">
      <c r="A91" s="32"/>
      <c r="B91" s="33"/>
      <c r="C91" s="34"/>
      <c r="D91" s="169" t="s">
        <v>125</v>
      </c>
      <c r="E91" s="34"/>
      <c r="F91" s="170" t="s">
        <v>576</v>
      </c>
      <c r="G91" s="34"/>
      <c r="H91" s="34"/>
      <c r="I91" s="171"/>
      <c r="J91" s="34"/>
      <c r="K91" s="34"/>
      <c r="L91" s="37"/>
      <c r="M91" s="172"/>
      <c r="N91" s="17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125</v>
      </c>
      <c r="AU91" s="15" t="s">
        <v>82</v>
      </c>
    </row>
    <row r="92" spans="1:65" s="2" customFormat="1" ht="10">
      <c r="A92" s="32"/>
      <c r="B92" s="33"/>
      <c r="C92" s="34"/>
      <c r="D92" s="204" t="s">
        <v>577</v>
      </c>
      <c r="E92" s="34"/>
      <c r="F92" s="205" t="s">
        <v>578</v>
      </c>
      <c r="G92" s="34"/>
      <c r="H92" s="34"/>
      <c r="I92" s="171"/>
      <c r="J92" s="34"/>
      <c r="K92" s="34"/>
      <c r="L92" s="37"/>
      <c r="M92" s="172"/>
      <c r="N92" s="173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577</v>
      </c>
      <c r="AU92" s="15" t="s">
        <v>82</v>
      </c>
    </row>
    <row r="93" spans="1:65" s="12" customFormat="1" ht="22.75" customHeight="1">
      <c r="B93" s="174"/>
      <c r="C93" s="175"/>
      <c r="D93" s="176" t="s">
        <v>71</v>
      </c>
      <c r="E93" s="188" t="s">
        <v>543</v>
      </c>
      <c r="F93" s="188" t="s">
        <v>544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P94+SUM(P95:P105)</f>
        <v>0</v>
      </c>
      <c r="Q93" s="182"/>
      <c r="R93" s="183">
        <f>R94+SUM(R95:R105)</f>
        <v>0</v>
      </c>
      <c r="S93" s="182"/>
      <c r="T93" s="184">
        <f>T94+SUM(T95:T105)</f>
        <v>0</v>
      </c>
      <c r="AR93" s="185" t="s">
        <v>130</v>
      </c>
      <c r="AT93" s="186" t="s">
        <v>71</v>
      </c>
      <c r="AU93" s="186" t="s">
        <v>80</v>
      </c>
      <c r="AY93" s="185" t="s">
        <v>123</v>
      </c>
      <c r="BK93" s="187">
        <f>BK94+SUM(BK95:BK105)</f>
        <v>0</v>
      </c>
    </row>
    <row r="94" spans="1:65" s="2" customFormat="1" ht="16.5" customHeight="1">
      <c r="A94" s="32"/>
      <c r="B94" s="33"/>
      <c r="C94" s="190" t="s">
        <v>236</v>
      </c>
      <c r="D94" s="190" t="s">
        <v>213</v>
      </c>
      <c r="E94" s="191" t="s">
        <v>579</v>
      </c>
      <c r="F94" s="192" t="s">
        <v>580</v>
      </c>
      <c r="G94" s="193" t="s">
        <v>216</v>
      </c>
      <c r="H94" s="194">
        <v>20</v>
      </c>
      <c r="I94" s="195"/>
      <c r="J94" s="196">
        <f>ROUND(I94*H94,2)</f>
        <v>0</v>
      </c>
      <c r="K94" s="192" t="s">
        <v>19</v>
      </c>
      <c r="L94" s="37"/>
      <c r="M94" s="197" t="s">
        <v>19</v>
      </c>
      <c r="N94" s="198" t="s">
        <v>43</v>
      </c>
      <c r="O94" s="62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80</v>
      </c>
      <c r="AT94" s="167" t="s">
        <v>213</v>
      </c>
      <c r="AU94" s="167" t="s">
        <v>82</v>
      </c>
      <c r="AY94" s="15" t="s">
        <v>123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5" t="s">
        <v>80</v>
      </c>
      <c r="BK94" s="168">
        <f>ROUND(I94*H94,2)</f>
        <v>0</v>
      </c>
      <c r="BL94" s="15" t="s">
        <v>80</v>
      </c>
      <c r="BM94" s="167" t="s">
        <v>581</v>
      </c>
    </row>
    <row r="95" spans="1:65" s="2" customFormat="1" ht="18">
      <c r="A95" s="32"/>
      <c r="B95" s="33"/>
      <c r="C95" s="34"/>
      <c r="D95" s="169" t="s">
        <v>125</v>
      </c>
      <c r="E95" s="34"/>
      <c r="F95" s="170" t="s">
        <v>582</v>
      </c>
      <c r="G95" s="34"/>
      <c r="H95" s="34"/>
      <c r="I95" s="171"/>
      <c r="J95" s="34"/>
      <c r="K95" s="34"/>
      <c r="L95" s="37"/>
      <c r="M95" s="172"/>
      <c r="N95" s="173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125</v>
      </c>
      <c r="AU95" s="15" t="s">
        <v>82</v>
      </c>
    </row>
    <row r="96" spans="1:65" s="2" customFormat="1" ht="16.5" customHeight="1">
      <c r="A96" s="32"/>
      <c r="B96" s="33"/>
      <c r="C96" s="190" t="s">
        <v>280</v>
      </c>
      <c r="D96" s="190" t="s">
        <v>213</v>
      </c>
      <c r="E96" s="191" t="s">
        <v>583</v>
      </c>
      <c r="F96" s="192" t="s">
        <v>584</v>
      </c>
      <c r="G96" s="193" t="s">
        <v>121</v>
      </c>
      <c r="H96" s="194">
        <v>5500</v>
      </c>
      <c r="I96" s="195"/>
      <c r="J96" s="196">
        <f>ROUND(I96*H96,2)</f>
        <v>0</v>
      </c>
      <c r="K96" s="192" t="s">
        <v>19</v>
      </c>
      <c r="L96" s="37"/>
      <c r="M96" s="197" t="s">
        <v>19</v>
      </c>
      <c r="N96" s="198" t="s">
        <v>43</v>
      </c>
      <c r="O96" s="62"/>
      <c r="P96" s="165">
        <f>O96*H96</f>
        <v>0</v>
      </c>
      <c r="Q96" s="165">
        <v>0</v>
      </c>
      <c r="R96" s="165">
        <f>Q96*H96</f>
        <v>0</v>
      </c>
      <c r="S96" s="165">
        <v>0</v>
      </c>
      <c r="T96" s="166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80</v>
      </c>
      <c r="AT96" s="167" t="s">
        <v>213</v>
      </c>
      <c r="AU96" s="167" t="s">
        <v>82</v>
      </c>
      <c r="AY96" s="15" t="s">
        <v>123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5" t="s">
        <v>80</v>
      </c>
      <c r="BK96" s="168">
        <f>ROUND(I96*H96,2)</f>
        <v>0</v>
      </c>
      <c r="BL96" s="15" t="s">
        <v>80</v>
      </c>
      <c r="BM96" s="167" t="s">
        <v>585</v>
      </c>
    </row>
    <row r="97" spans="1:65" s="2" customFormat="1" ht="18">
      <c r="A97" s="32"/>
      <c r="B97" s="33"/>
      <c r="C97" s="34"/>
      <c r="D97" s="169" t="s">
        <v>125</v>
      </c>
      <c r="E97" s="34"/>
      <c r="F97" s="170" t="s">
        <v>586</v>
      </c>
      <c r="G97" s="34"/>
      <c r="H97" s="34"/>
      <c r="I97" s="171"/>
      <c r="J97" s="34"/>
      <c r="K97" s="34"/>
      <c r="L97" s="37"/>
      <c r="M97" s="172"/>
      <c r="N97" s="173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125</v>
      </c>
      <c r="AU97" s="15" t="s">
        <v>82</v>
      </c>
    </row>
    <row r="98" spans="1:65" s="2" customFormat="1" ht="16.5" customHeight="1">
      <c r="A98" s="32"/>
      <c r="B98" s="33"/>
      <c r="C98" s="190" t="s">
        <v>300</v>
      </c>
      <c r="D98" s="190" t="s">
        <v>213</v>
      </c>
      <c r="E98" s="191" t="s">
        <v>587</v>
      </c>
      <c r="F98" s="192" t="s">
        <v>588</v>
      </c>
      <c r="G98" s="193" t="s">
        <v>121</v>
      </c>
      <c r="H98" s="194">
        <v>120</v>
      </c>
      <c r="I98" s="195"/>
      <c r="J98" s="196">
        <f>ROUND(I98*H98,2)</f>
        <v>0</v>
      </c>
      <c r="K98" s="192" t="s">
        <v>574</v>
      </c>
      <c r="L98" s="37"/>
      <c r="M98" s="197" t="s">
        <v>19</v>
      </c>
      <c r="N98" s="198" t="s">
        <v>43</v>
      </c>
      <c r="O98" s="62"/>
      <c r="P98" s="165">
        <f>O98*H98</f>
        <v>0</v>
      </c>
      <c r="Q98" s="165">
        <v>0</v>
      </c>
      <c r="R98" s="165">
        <f>Q98*H98</f>
        <v>0</v>
      </c>
      <c r="S98" s="165">
        <v>0</v>
      </c>
      <c r="T98" s="16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80</v>
      </c>
      <c r="AT98" s="167" t="s">
        <v>213</v>
      </c>
      <c r="AU98" s="167" t="s">
        <v>82</v>
      </c>
      <c r="AY98" s="15" t="s">
        <v>123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5" t="s">
        <v>80</v>
      </c>
      <c r="BK98" s="168">
        <f>ROUND(I98*H98,2)</f>
        <v>0</v>
      </c>
      <c r="BL98" s="15" t="s">
        <v>80</v>
      </c>
      <c r="BM98" s="167" t="s">
        <v>589</v>
      </c>
    </row>
    <row r="99" spans="1:65" s="2" customFormat="1" ht="18">
      <c r="A99" s="32"/>
      <c r="B99" s="33"/>
      <c r="C99" s="34"/>
      <c r="D99" s="169" t="s">
        <v>125</v>
      </c>
      <c r="E99" s="34"/>
      <c r="F99" s="170" t="s">
        <v>590</v>
      </c>
      <c r="G99" s="34"/>
      <c r="H99" s="34"/>
      <c r="I99" s="171"/>
      <c r="J99" s="34"/>
      <c r="K99" s="34"/>
      <c r="L99" s="37"/>
      <c r="M99" s="172"/>
      <c r="N99" s="173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125</v>
      </c>
      <c r="AU99" s="15" t="s">
        <v>82</v>
      </c>
    </row>
    <row r="100" spans="1:65" s="2" customFormat="1" ht="10">
      <c r="A100" s="32"/>
      <c r="B100" s="33"/>
      <c r="C100" s="34"/>
      <c r="D100" s="204" t="s">
        <v>577</v>
      </c>
      <c r="E100" s="34"/>
      <c r="F100" s="205" t="s">
        <v>591</v>
      </c>
      <c r="G100" s="34"/>
      <c r="H100" s="34"/>
      <c r="I100" s="171"/>
      <c r="J100" s="34"/>
      <c r="K100" s="34"/>
      <c r="L100" s="37"/>
      <c r="M100" s="172"/>
      <c r="N100" s="173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577</v>
      </c>
      <c r="AU100" s="15" t="s">
        <v>82</v>
      </c>
    </row>
    <row r="101" spans="1:65" s="2" customFormat="1" ht="16.5" customHeight="1">
      <c r="A101" s="32"/>
      <c r="B101" s="33"/>
      <c r="C101" s="190" t="s">
        <v>284</v>
      </c>
      <c r="D101" s="190" t="s">
        <v>213</v>
      </c>
      <c r="E101" s="191" t="s">
        <v>592</v>
      </c>
      <c r="F101" s="192" t="s">
        <v>593</v>
      </c>
      <c r="G101" s="193" t="s">
        <v>121</v>
      </c>
      <c r="H101" s="194">
        <v>400</v>
      </c>
      <c r="I101" s="195"/>
      <c r="J101" s="196">
        <f>ROUND(I101*H101,2)</f>
        <v>0</v>
      </c>
      <c r="K101" s="192" t="s">
        <v>19</v>
      </c>
      <c r="L101" s="37"/>
      <c r="M101" s="197" t="s">
        <v>19</v>
      </c>
      <c r="N101" s="198" t="s">
        <v>43</v>
      </c>
      <c r="O101" s="62"/>
      <c r="P101" s="165">
        <f>O101*H101</f>
        <v>0</v>
      </c>
      <c r="Q101" s="165">
        <v>0</v>
      </c>
      <c r="R101" s="165">
        <f>Q101*H101</f>
        <v>0</v>
      </c>
      <c r="S101" s="165">
        <v>0</v>
      </c>
      <c r="T101" s="166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80</v>
      </c>
      <c r="AT101" s="167" t="s">
        <v>213</v>
      </c>
      <c r="AU101" s="167" t="s">
        <v>82</v>
      </c>
      <c r="AY101" s="15" t="s">
        <v>123</v>
      </c>
      <c r="BE101" s="168">
        <f>IF(N101="základní",J101,0)</f>
        <v>0</v>
      </c>
      <c r="BF101" s="168">
        <f>IF(N101="snížená",J101,0)</f>
        <v>0</v>
      </c>
      <c r="BG101" s="168">
        <f>IF(N101="zákl. přenesená",J101,0)</f>
        <v>0</v>
      </c>
      <c r="BH101" s="168">
        <f>IF(N101="sníž. přenesená",J101,0)</f>
        <v>0</v>
      </c>
      <c r="BI101" s="168">
        <f>IF(N101="nulová",J101,0)</f>
        <v>0</v>
      </c>
      <c r="BJ101" s="15" t="s">
        <v>80</v>
      </c>
      <c r="BK101" s="168">
        <f>ROUND(I101*H101,2)</f>
        <v>0</v>
      </c>
      <c r="BL101" s="15" t="s">
        <v>80</v>
      </c>
      <c r="BM101" s="167" t="s">
        <v>594</v>
      </c>
    </row>
    <row r="102" spans="1:65" s="2" customFormat="1" ht="10">
      <c r="A102" s="32"/>
      <c r="B102" s="33"/>
      <c r="C102" s="34"/>
      <c r="D102" s="169" t="s">
        <v>125</v>
      </c>
      <c r="E102" s="34"/>
      <c r="F102" s="170" t="s">
        <v>595</v>
      </c>
      <c r="G102" s="34"/>
      <c r="H102" s="34"/>
      <c r="I102" s="171"/>
      <c r="J102" s="34"/>
      <c r="K102" s="34"/>
      <c r="L102" s="37"/>
      <c r="M102" s="172"/>
      <c r="N102" s="173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125</v>
      </c>
      <c r="AU102" s="15" t="s">
        <v>82</v>
      </c>
    </row>
    <row r="103" spans="1:65" s="2" customFormat="1" ht="16.5" customHeight="1">
      <c r="A103" s="32"/>
      <c r="B103" s="33"/>
      <c r="C103" s="190" t="s">
        <v>212</v>
      </c>
      <c r="D103" s="190" t="s">
        <v>213</v>
      </c>
      <c r="E103" s="191" t="s">
        <v>596</v>
      </c>
      <c r="F103" s="192" t="s">
        <v>597</v>
      </c>
      <c r="G103" s="193" t="s">
        <v>121</v>
      </c>
      <c r="H103" s="194">
        <v>450</v>
      </c>
      <c r="I103" s="195"/>
      <c r="J103" s="196">
        <f>ROUND(I103*H103,2)</f>
        <v>0</v>
      </c>
      <c r="K103" s="192" t="s">
        <v>19</v>
      </c>
      <c r="L103" s="37"/>
      <c r="M103" s="197" t="s">
        <v>19</v>
      </c>
      <c r="N103" s="198" t="s">
        <v>43</v>
      </c>
      <c r="O103" s="62"/>
      <c r="P103" s="165">
        <f>O103*H103</f>
        <v>0</v>
      </c>
      <c r="Q103" s="165">
        <v>0</v>
      </c>
      <c r="R103" s="165">
        <f>Q103*H103</f>
        <v>0</v>
      </c>
      <c r="S103" s="165">
        <v>0</v>
      </c>
      <c r="T103" s="166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80</v>
      </c>
      <c r="AT103" s="167" t="s">
        <v>213</v>
      </c>
      <c r="AU103" s="167" t="s">
        <v>82</v>
      </c>
      <c r="AY103" s="15" t="s">
        <v>123</v>
      </c>
      <c r="BE103" s="168">
        <f>IF(N103="základní",J103,0)</f>
        <v>0</v>
      </c>
      <c r="BF103" s="168">
        <f>IF(N103="snížená",J103,0)</f>
        <v>0</v>
      </c>
      <c r="BG103" s="168">
        <f>IF(N103="zákl. přenesená",J103,0)</f>
        <v>0</v>
      </c>
      <c r="BH103" s="168">
        <f>IF(N103="sníž. přenesená",J103,0)</f>
        <v>0</v>
      </c>
      <c r="BI103" s="168">
        <f>IF(N103="nulová",J103,0)</f>
        <v>0</v>
      </c>
      <c r="BJ103" s="15" t="s">
        <v>80</v>
      </c>
      <c r="BK103" s="168">
        <f>ROUND(I103*H103,2)</f>
        <v>0</v>
      </c>
      <c r="BL103" s="15" t="s">
        <v>80</v>
      </c>
      <c r="BM103" s="167" t="s">
        <v>598</v>
      </c>
    </row>
    <row r="104" spans="1:65" s="2" customFormat="1" ht="18">
      <c r="A104" s="32"/>
      <c r="B104" s="33"/>
      <c r="C104" s="34"/>
      <c r="D104" s="169" t="s">
        <v>125</v>
      </c>
      <c r="E104" s="34"/>
      <c r="F104" s="170" t="s">
        <v>599</v>
      </c>
      <c r="G104" s="34"/>
      <c r="H104" s="34"/>
      <c r="I104" s="171"/>
      <c r="J104" s="34"/>
      <c r="K104" s="34"/>
      <c r="L104" s="37"/>
      <c r="M104" s="172"/>
      <c r="N104" s="173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125</v>
      </c>
      <c r="AU104" s="15" t="s">
        <v>82</v>
      </c>
    </row>
    <row r="105" spans="1:65" s="12" customFormat="1" ht="20.9" customHeight="1">
      <c r="B105" s="174"/>
      <c r="C105" s="175"/>
      <c r="D105" s="176" t="s">
        <v>71</v>
      </c>
      <c r="E105" s="188" t="s">
        <v>600</v>
      </c>
      <c r="F105" s="188" t="s">
        <v>601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SUM(P106:P107)</f>
        <v>0</v>
      </c>
      <c r="Q105" s="182"/>
      <c r="R105" s="183">
        <f>SUM(R106:R107)</f>
        <v>0</v>
      </c>
      <c r="S105" s="182"/>
      <c r="T105" s="184">
        <f>SUM(T106:T107)</f>
        <v>0</v>
      </c>
      <c r="AR105" s="185" t="s">
        <v>82</v>
      </c>
      <c r="AT105" s="186" t="s">
        <v>71</v>
      </c>
      <c r="AU105" s="186" t="s">
        <v>82</v>
      </c>
      <c r="AY105" s="185" t="s">
        <v>123</v>
      </c>
      <c r="BK105" s="187">
        <f>SUM(BK106:BK107)</f>
        <v>0</v>
      </c>
    </row>
    <row r="106" spans="1:65" s="2" customFormat="1" ht="16.5" customHeight="1">
      <c r="A106" s="32"/>
      <c r="B106" s="33"/>
      <c r="C106" s="190" t="s">
        <v>304</v>
      </c>
      <c r="D106" s="190" t="s">
        <v>213</v>
      </c>
      <c r="E106" s="191" t="s">
        <v>602</v>
      </c>
      <c r="F106" s="192" t="s">
        <v>603</v>
      </c>
      <c r="G106" s="193" t="s">
        <v>121</v>
      </c>
      <c r="H106" s="194">
        <v>40</v>
      </c>
      <c r="I106" s="195"/>
      <c r="J106" s="196">
        <f>ROUND(I106*H106,2)</f>
        <v>0</v>
      </c>
      <c r="K106" s="192" t="s">
        <v>19</v>
      </c>
      <c r="L106" s="37"/>
      <c r="M106" s="197" t="s">
        <v>19</v>
      </c>
      <c r="N106" s="198" t="s">
        <v>43</v>
      </c>
      <c r="O106" s="62"/>
      <c r="P106" s="165">
        <f>O106*H106</f>
        <v>0</v>
      </c>
      <c r="Q106" s="165">
        <v>0</v>
      </c>
      <c r="R106" s="165">
        <f>Q106*H106</f>
        <v>0</v>
      </c>
      <c r="S106" s="165">
        <v>0</v>
      </c>
      <c r="T106" s="166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80</v>
      </c>
      <c r="AT106" s="167" t="s">
        <v>213</v>
      </c>
      <c r="AU106" s="167" t="s">
        <v>130</v>
      </c>
      <c r="AY106" s="15" t="s">
        <v>123</v>
      </c>
      <c r="BE106" s="168">
        <f>IF(N106="základní",J106,0)</f>
        <v>0</v>
      </c>
      <c r="BF106" s="168">
        <f>IF(N106="snížená",J106,0)</f>
        <v>0</v>
      </c>
      <c r="BG106" s="168">
        <f>IF(N106="zákl. přenesená",J106,0)</f>
        <v>0</v>
      </c>
      <c r="BH106" s="168">
        <f>IF(N106="sníž. přenesená",J106,0)</f>
        <v>0</v>
      </c>
      <c r="BI106" s="168">
        <f>IF(N106="nulová",J106,0)</f>
        <v>0</v>
      </c>
      <c r="BJ106" s="15" t="s">
        <v>80</v>
      </c>
      <c r="BK106" s="168">
        <f>ROUND(I106*H106,2)</f>
        <v>0</v>
      </c>
      <c r="BL106" s="15" t="s">
        <v>80</v>
      </c>
      <c r="BM106" s="167" t="s">
        <v>604</v>
      </c>
    </row>
    <row r="107" spans="1:65" s="2" customFormat="1" ht="10">
      <c r="A107" s="32"/>
      <c r="B107" s="33"/>
      <c r="C107" s="34"/>
      <c r="D107" s="169" t="s">
        <v>125</v>
      </c>
      <c r="E107" s="34"/>
      <c r="F107" s="170" t="s">
        <v>605</v>
      </c>
      <c r="G107" s="34"/>
      <c r="H107" s="34"/>
      <c r="I107" s="171"/>
      <c r="J107" s="34"/>
      <c r="K107" s="34"/>
      <c r="L107" s="37"/>
      <c r="M107" s="199"/>
      <c r="N107" s="200"/>
      <c r="O107" s="201"/>
      <c r="P107" s="201"/>
      <c r="Q107" s="201"/>
      <c r="R107" s="201"/>
      <c r="S107" s="201"/>
      <c r="T107" s="20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125</v>
      </c>
      <c r="AU107" s="15" t="s">
        <v>130</v>
      </c>
    </row>
    <row r="108" spans="1:65" s="2" customFormat="1" ht="7" customHeight="1">
      <c r="A108" s="32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7"/>
      <c r="M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</sheetData>
  <sheetProtection algorithmName="SHA-512" hashValue="vmiEQp04/krtYUhwLQGG0ZCjjswyDbcUAgknbqSpA7Mu6jBoBc6L6BKVbvDVUxZ9ZwkeaLpDqPQnx7oYZjVKrw==" saltValue="9tZI4DlXNxYZLCcCSbF/sumPTidQ3L2X2fHk+MS3OlXrH7Jyy6QWTraldvDt9cYRwq2ELfBdRCdXqKC8PwzSmQ==" spinCount="100000" sheet="1" objects="1" scenarios="1" formatColumns="0" formatRows="0" autoFilter="0"/>
  <autoFilter ref="C82:K10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2" r:id="rId1"/>
    <hyperlink ref="F100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92</v>
      </c>
    </row>
    <row r="3" spans="1:46" s="1" customFormat="1" ht="7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5" customHeight="1">
      <c r="B4" s="18"/>
      <c r="D4" s="101" t="s">
        <v>93</v>
      </c>
      <c r="L4" s="18"/>
      <c r="M4" s="102" t="s">
        <v>10</v>
      </c>
      <c r="AT4" s="15" t="s">
        <v>4</v>
      </c>
    </row>
    <row r="5" spans="1:46" s="1" customFormat="1" ht="7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Oprava datového kabelu v úseku Choceň - Vysoké Mýto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94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606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16. 9. 2022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tr">
        <f>IF('Rekapitulace stavby'!AN10="","",'Rekapitulace stavby'!AN10)</f>
        <v/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tr">
        <f>IF('Rekapitulace stavby'!E11="","",'Rekapitulace stavby'!E11)</f>
        <v>SŽ - OŘ HKR SSZT Pardubice</v>
      </c>
      <c r="F15" s="32"/>
      <c r="G15" s="32"/>
      <c r="H15" s="32"/>
      <c r="I15" s="103" t="s">
        <v>28</v>
      </c>
      <c r="J15" s="105" t="str">
        <f>IF('Rekapitulace stavby'!AN11="","",'Rekapitulace stavby'!AN11)</f>
        <v/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">
        <v>19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">
        <v>315</v>
      </c>
      <c r="F24" s="32"/>
      <c r="G24" s="32"/>
      <c r="H24" s="32"/>
      <c r="I24" s="103" t="s">
        <v>28</v>
      </c>
      <c r="J24" s="105" t="s">
        <v>19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7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ROUND(J81,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14" t="s">
        <v>42</v>
      </c>
      <c r="E33" s="103" t="s">
        <v>43</v>
      </c>
      <c r="F33" s="115">
        <f>ROUND((SUM(BE81:BE89)),  2)</f>
        <v>0</v>
      </c>
      <c r="G33" s="32"/>
      <c r="H33" s="32"/>
      <c r="I33" s="116">
        <v>0.21</v>
      </c>
      <c r="J33" s="115">
        <f>ROUND(((SUM(BE81:BE89))*I33),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03" t="s">
        <v>44</v>
      </c>
      <c r="F34" s="115">
        <f>ROUND((SUM(BF81:BF89)),  2)</f>
        <v>0</v>
      </c>
      <c r="G34" s="32"/>
      <c r="H34" s="32"/>
      <c r="I34" s="116">
        <v>0.15</v>
      </c>
      <c r="J34" s="115">
        <f>ROUND(((SUM(BF81:BF89))*I34),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03" t="s">
        <v>45</v>
      </c>
      <c r="F35" s="115">
        <f>ROUND((SUM(BG81:BG89)),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03" t="s">
        <v>46</v>
      </c>
      <c r="F36" s="115">
        <f>ROUND((SUM(BH81:BH89)),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3" t="s">
        <v>47</v>
      </c>
      <c r="F37" s="115">
        <f>ROUND((SUM(BI81:BI89)),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7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5" customHeight="1">
      <c r="A45" s="32"/>
      <c r="B45" s="33"/>
      <c r="C45" s="21" t="s">
        <v>98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Oprava datového kabelu v úseku Choceň - Vysoké Mýto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94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8" t="str">
        <f>E9</f>
        <v>VON - VRN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7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TÚ Choceň - Vysoké Mýto</v>
      </c>
      <c r="G52" s="34"/>
      <c r="H52" s="34"/>
      <c r="I52" s="27" t="s">
        <v>23</v>
      </c>
      <c r="J52" s="57" t="str">
        <f>IF(J12="","",J12)</f>
        <v>16. 9. 2022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7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15" customHeight="1">
      <c r="A54" s="32"/>
      <c r="B54" s="33"/>
      <c r="C54" s="27" t="s">
        <v>25</v>
      </c>
      <c r="D54" s="34"/>
      <c r="E54" s="34"/>
      <c r="F54" s="25" t="str">
        <f>E15</f>
        <v>SŽ - 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15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2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99</v>
      </c>
      <c r="D57" s="129"/>
      <c r="E57" s="129"/>
      <c r="F57" s="129"/>
      <c r="G57" s="129"/>
      <c r="H57" s="129"/>
      <c r="I57" s="129"/>
      <c r="J57" s="130" t="s">
        <v>100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2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75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101</v>
      </c>
    </row>
    <row r="60" spans="1:47" s="9" customFormat="1" ht="25" customHeight="1">
      <c r="B60" s="132"/>
      <c r="C60" s="133"/>
      <c r="D60" s="134" t="s">
        <v>607</v>
      </c>
      <c r="E60" s="135"/>
      <c r="F60" s="135"/>
      <c r="G60" s="135"/>
      <c r="H60" s="135"/>
      <c r="I60" s="135"/>
      <c r="J60" s="136">
        <f>J82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608</v>
      </c>
      <c r="E61" s="141"/>
      <c r="F61" s="141"/>
      <c r="G61" s="141"/>
      <c r="H61" s="141"/>
      <c r="I61" s="141"/>
      <c r="J61" s="142">
        <f>J85</f>
        <v>0</v>
      </c>
      <c r="K61" s="139"/>
      <c r="L61" s="143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7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7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5" customHeight="1">
      <c r="A68" s="32"/>
      <c r="B68" s="33"/>
      <c r="C68" s="21" t="s">
        <v>105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7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35" t="str">
        <f>E7</f>
        <v>Oprava datového kabelu v úseku Choceň - Vysoké Mýto</v>
      </c>
      <c r="F71" s="336"/>
      <c r="G71" s="336"/>
      <c r="H71" s="336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94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8" t="str">
        <f>E9</f>
        <v>VON - VRN</v>
      </c>
      <c r="F73" s="337"/>
      <c r="G73" s="337"/>
      <c r="H73" s="337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>TÚ Choceň - Vysoké Mýto</v>
      </c>
      <c r="G75" s="34"/>
      <c r="H75" s="34"/>
      <c r="I75" s="27" t="s">
        <v>23</v>
      </c>
      <c r="J75" s="57" t="str">
        <f>IF(J12="","",J12)</f>
        <v>16. 9. 2022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7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5.15" customHeight="1">
      <c r="A77" s="32"/>
      <c r="B77" s="33"/>
      <c r="C77" s="27" t="s">
        <v>25</v>
      </c>
      <c r="D77" s="34"/>
      <c r="E77" s="34"/>
      <c r="F77" s="25" t="str">
        <f>E15</f>
        <v>SŽ - OŘ HKR SSZT Pardubice</v>
      </c>
      <c r="G77" s="34"/>
      <c r="H77" s="34"/>
      <c r="I77" s="27" t="s">
        <v>31</v>
      </c>
      <c r="J77" s="30" t="str">
        <f>E21</f>
        <v xml:space="preserve"> 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15" customHeight="1">
      <c r="A78" s="32"/>
      <c r="B78" s="33"/>
      <c r="C78" s="27" t="s">
        <v>29</v>
      </c>
      <c r="D78" s="34"/>
      <c r="E78" s="34"/>
      <c r="F78" s="25" t="str">
        <f>IF(E18="","",E18)</f>
        <v>Vyplň údaj</v>
      </c>
      <c r="G78" s="34"/>
      <c r="H78" s="34"/>
      <c r="I78" s="27" t="s">
        <v>34</v>
      </c>
      <c r="J78" s="30" t="str">
        <f>E24</f>
        <v>Slezák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2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4"/>
      <c r="B80" s="145"/>
      <c r="C80" s="146" t="s">
        <v>106</v>
      </c>
      <c r="D80" s="147" t="s">
        <v>57</v>
      </c>
      <c r="E80" s="147" t="s">
        <v>53</v>
      </c>
      <c r="F80" s="147" t="s">
        <v>54</v>
      </c>
      <c r="G80" s="147" t="s">
        <v>107</v>
      </c>
      <c r="H80" s="147" t="s">
        <v>108</v>
      </c>
      <c r="I80" s="147" t="s">
        <v>109</v>
      </c>
      <c r="J80" s="147" t="s">
        <v>100</v>
      </c>
      <c r="K80" s="148" t="s">
        <v>110</v>
      </c>
      <c r="L80" s="149"/>
      <c r="M80" s="66" t="s">
        <v>19</v>
      </c>
      <c r="N80" s="67" t="s">
        <v>42</v>
      </c>
      <c r="O80" s="67" t="s">
        <v>111</v>
      </c>
      <c r="P80" s="67" t="s">
        <v>112</v>
      </c>
      <c r="Q80" s="67" t="s">
        <v>113</v>
      </c>
      <c r="R80" s="67" t="s">
        <v>114</v>
      </c>
      <c r="S80" s="67" t="s">
        <v>115</v>
      </c>
      <c r="T80" s="68" t="s">
        <v>116</v>
      </c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65" s="2" customFormat="1" ht="22.75" customHeight="1">
      <c r="A81" s="32"/>
      <c r="B81" s="33"/>
      <c r="C81" s="73" t="s">
        <v>117</v>
      </c>
      <c r="D81" s="34"/>
      <c r="E81" s="34"/>
      <c r="F81" s="34"/>
      <c r="G81" s="34"/>
      <c r="H81" s="34"/>
      <c r="I81" s="34"/>
      <c r="J81" s="150">
        <f>BK81</f>
        <v>0</v>
      </c>
      <c r="K81" s="34"/>
      <c r="L81" s="37"/>
      <c r="M81" s="69"/>
      <c r="N81" s="151"/>
      <c r="O81" s="70"/>
      <c r="P81" s="152">
        <f>P82</f>
        <v>0</v>
      </c>
      <c r="Q81" s="70"/>
      <c r="R81" s="152">
        <f>R82</f>
        <v>0</v>
      </c>
      <c r="S81" s="70"/>
      <c r="T81" s="153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71</v>
      </c>
      <c r="AU81" s="15" t="s">
        <v>101</v>
      </c>
      <c r="BK81" s="154">
        <f>BK82</f>
        <v>0</v>
      </c>
    </row>
    <row r="82" spans="1:65" s="12" customFormat="1" ht="25.9" customHeight="1">
      <c r="B82" s="174"/>
      <c r="C82" s="175"/>
      <c r="D82" s="176" t="s">
        <v>71</v>
      </c>
      <c r="E82" s="177" t="s">
        <v>91</v>
      </c>
      <c r="F82" s="177" t="s">
        <v>609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P83+P84+P85</f>
        <v>0</v>
      </c>
      <c r="Q82" s="182"/>
      <c r="R82" s="183">
        <f>R83+R84+R85</f>
        <v>0</v>
      </c>
      <c r="S82" s="182"/>
      <c r="T82" s="184">
        <f>T83+T84+T85</f>
        <v>0</v>
      </c>
      <c r="AR82" s="185" t="s">
        <v>138</v>
      </c>
      <c r="AT82" s="186" t="s">
        <v>71</v>
      </c>
      <c r="AU82" s="186" t="s">
        <v>72</v>
      </c>
      <c r="AY82" s="185" t="s">
        <v>123</v>
      </c>
      <c r="BK82" s="187">
        <f>BK83+BK84+BK85</f>
        <v>0</v>
      </c>
    </row>
    <row r="83" spans="1:65" s="2" customFormat="1" ht="21.75" customHeight="1">
      <c r="A83" s="32"/>
      <c r="B83" s="33"/>
      <c r="C83" s="190" t="s">
        <v>80</v>
      </c>
      <c r="D83" s="190" t="s">
        <v>213</v>
      </c>
      <c r="E83" s="191" t="s">
        <v>610</v>
      </c>
      <c r="F83" s="192" t="s">
        <v>611</v>
      </c>
      <c r="G83" s="193" t="s">
        <v>612</v>
      </c>
      <c r="H83" s="206"/>
      <c r="I83" s="195"/>
      <c r="J83" s="196">
        <f>ROUND(I83*H83,2)</f>
        <v>0</v>
      </c>
      <c r="K83" s="192" t="s">
        <v>122</v>
      </c>
      <c r="L83" s="37"/>
      <c r="M83" s="197" t="s">
        <v>19</v>
      </c>
      <c r="N83" s="198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80</v>
      </c>
      <c r="AT83" s="167" t="s">
        <v>213</v>
      </c>
      <c r="AU83" s="167" t="s">
        <v>80</v>
      </c>
      <c r="AY83" s="15" t="s">
        <v>123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80</v>
      </c>
      <c r="BM83" s="167" t="s">
        <v>613</v>
      </c>
    </row>
    <row r="84" spans="1:65" s="2" customFormat="1" ht="10">
      <c r="A84" s="32"/>
      <c r="B84" s="33"/>
      <c r="C84" s="34"/>
      <c r="D84" s="169" t="s">
        <v>125</v>
      </c>
      <c r="E84" s="34"/>
      <c r="F84" s="170" t="s">
        <v>611</v>
      </c>
      <c r="G84" s="34"/>
      <c r="H84" s="34"/>
      <c r="I84" s="171"/>
      <c r="J84" s="34"/>
      <c r="K84" s="34"/>
      <c r="L84" s="37"/>
      <c r="M84" s="172"/>
      <c r="N84" s="173"/>
      <c r="O84" s="62"/>
      <c r="P84" s="62"/>
      <c r="Q84" s="62"/>
      <c r="R84" s="62"/>
      <c r="S84" s="62"/>
      <c r="T84" s="63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5" t="s">
        <v>125</v>
      </c>
      <c r="AU84" s="15" t="s">
        <v>80</v>
      </c>
    </row>
    <row r="85" spans="1:65" s="12" customFormat="1" ht="22.75" customHeight="1">
      <c r="B85" s="174"/>
      <c r="C85" s="175"/>
      <c r="D85" s="176" t="s">
        <v>71</v>
      </c>
      <c r="E85" s="188" t="s">
        <v>614</v>
      </c>
      <c r="F85" s="188" t="s">
        <v>615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SUM(P86:P89)</f>
        <v>0</v>
      </c>
      <c r="Q85" s="182"/>
      <c r="R85" s="183">
        <f>SUM(R86:R89)</f>
        <v>0</v>
      </c>
      <c r="S85" s="182"/>
      <c r="T85" s="184">
        <f>SUM(T86:T89)</f>
        <v>0</v>
      </c>
      <c r="AR85" s="185" t="s">
        <v>138</v>
      </c>
      <c r="AT85" s="186" t="s">
        <v>71</v>
      </c>
      <c r="AU85" s="186" t="s">
        <v>80</v>
      </c>
      <c r="AY85" s="185" t="s">
        <v>123</v>
      </c>
      <c r="BK85" s="187">
        <f>SUM(BK86:BK89)</f>
        <v>0</v>
      </c>
    </row>
    <row r="86" spans="1:65" s="2" customFormat="1" ht="16.5" customHeight="1">
      <c r="A86" s="32"/>
      <c r="B86" s="33"/>
      <c r="C86" s="190" t="s">
        <v>134</v>
      </c>
      <c r="D86" s="190" t="s">
        <v>213</v>
      </c>
      <c r="E86" s="191" t="s">
        <v>616</v>
      </c>
      <c r="F86" s="192" t="s">
        <v>617</v>
      </c>
      <c r="G86" s="193" t="s">
        <v>618</v>
      </c>
      <c r="H86" s="194">
        <v>20</v>
      </c>
      <c r="I86" s="195"/>
      <c r="J86" s="196">
        <f>ROUND(I86*H86,2)</f>
        <v>0</v>
      </c>
      <c r="K86" s="192" t="s">
        <v>19</v>
      </c>
      <c r="L86" s="37"/>
      <c r="M86" s="197" t="s">
        <v>19</v>
      </c>
      <c r="N86" s="198" t="s">
        <v>43</v>
      </c>
      <c r="O86" s="62"/>
      <c r="P86" s="165">
        <f>O86*H86</f>
        <v>0</v>
      </c>
      <c r="Q86" s="165">
        <v>0</v>
      </c>
      <c r="R86" s="165">
        <f>Q86*H86</f>
        <v>0</v>
      </c>
      <c r="S86" s="165">
        <v>0</v>
      </c>
      <c r="T86" s="166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619</v>
      </c>
      <c r="AT86" s="167" t="s">
        <v>213</v>
      </c>
      <c r="AU86" s="167" t="s">
        <v>82</v>
      </c>
      <c r="AY86" s="15" t="s">
        <v>123</v>
      </c>
      <c r="BE86" s="168">
        <f>IF(N86="základní",J86,0)</f>
        <v>0</v>
      </c>
      <c r="BF86" s="168">
        <f>IF(N86="snížená",J86,0)</f>
        <v>0</v>
      </c>
      <c r="BG86" s="168">
        <f>IF(N86="zákl. přenesená",J86,0)</f>
        <v>0</v>
      </c>
      <c r="BH86" s="168">
        <f>IF(N86="sníž. přenesená",J86,0)</f>
        <v>0</v>
      </c>
      <c r="BI86" s="168">
        <f>IF(N86="nulová",J86,0)</f>
        <v>0</v>
      </c>
      <c r="BJ86" s="15" t="s">
        <v>80</v>
      </c>
      <c r="BK86" s="168">
        <f>ROUND(I86*H86,2)</f>
        <v>0</v>
      </c>
      <c r="BL86" s="15" t="s">
        <v>619</v>
      </c>
      <c r="BM86" s="167" t="s">
        <v>620</v>
      </c>
    </row>
    <row r="87" spans="1:65" s="2" customFormat="1" ht="10">
      <c r="A87" s="32"/>
      <c r="B87" s="33"/>
      <c r="C87" s="34"/>
      <c r="D87" s="169" t="s">
        <v>125</v>
      </c>
      <c r="E87" s="34"/>
      <c r="F87" s="170" t="s">
        <v>621</v>
      </c>
      <c r="G87" s="34"/>
      <c r="H87" s="34"/>
      <c r="I87" s="171"/>
      <c r="J87" s="34"/>
      <c r="K87" s="34"/>
      <c r="L87" s="37"/>
      <c r="M87" s="172"/>
      <c r="N87" s="173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125</v>
      </c>
      <c r="AU87" s="15" t="s">
        <v>82</v>
      </c>
    </row>
    <row r="88" spans="1:65" s="2" customFormat="1" ht="16.5" customHeight="1">
      <c r="A88" s="32"/>
      <c r="B88" s="33"/>
      <c r="C88" s="190" t="s">
        <v>138</v>
      </c>
      <c r="D88" s="190" t="s">
        <v>213</v>
      </c>
      <c r="E88" s="191" t="s">
        <v>622</v>
      </c>
      <c r="F88" s="192" t="s">
        <v>623</v>
      </c>
      <c r="G88" s="193" t="s">
        <v>618</v>
      </c>
      <c r="H88" s="194">
        <v>70</v>
      </c>
      <c r="I88" s="195"/>
      <c r="J88" s="196">
        <f>ROUND(I88*H88,2)</f>
        <v>0</v>
      </c>
      <c r="K88" s="192" t="s">
        <v>19</v>
      </c>
      <c r="L88" s="37"/>
      <c r="M88" s="197" t="s">
        <v>19</v>
      </c>
      <c r="N88" s="198" t="s">
        <v>43</v>
      </c>
      <c r="O88" s="62"/>
      <c r="P88" s="165">
        <f>O88*H88</f>
        <v>0</v>
      </c>
      <c r="Q88" s="165">
        <v>0</v>
      </c>
      <c r="R88" s="165">
        <f>Q88*H88</f>
        <v>0</v>
      </c>
      <c r="S88" s="165">
        <v>0</v>
      </c>
      <c r="T88" s="16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619</v>
      </c>
      <c r="AT88" s="167" t="s">
        <v>213</v>
      </c>
      <c r="AU88" s="167" t="s">
        <v>82</v>
      </c>
      <c r="AY88" s="15" t="s">
        <v>123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5" t="s">
        <v>80</v>
      </c>
      <c r="BK88" s="168">
        <f>ROUND(I88*H88,2)</f>
        <v>0</v>
      </c>
      <c r="BL88" s="15" t="s">
        <v>619</v>
      </c>
      <c r="BM88" s="167" t="s">
        <v>624</v>
      </c>
    </row>
    <row r="89" spans="1:65" s="2" customFormat="1" ht="10">
      <c r="A89" s="32"/>
      <c r="B89" s="33"/>
      <c r="C89" s="34"/>
      <c r="D89" s="169" t="s">
        <v>125</v>
      </c>
      <c r="E89" s="34"/>
      <c r="F89" s="170" t="s">
        <v>623</v>
      </c>
      <c r="G89" s="34"/>
      <c r="H89" s="34"/>
      <c r="I89" s="171"/>
      <c r="J89" s="34"/>
      <c r="K89" s="34"/>
      <c r="L89" s="37"/>
      <c r="M89" s="199"/>
      <c r="N89" s="200"/>
      <c r="O89" s="201"/>
      <c r="P89" s="201"/>
      <c r="Q89" s="201"/>
      <c r="R89" s="201"/>
      <c r="S89" s="201"/>
      <c r="T89" s="20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125</v>
      </c>
      <c r="AU89" s="15" t="s">
        <v>82</v>
      </c>
    </row>
    <row r="90" spans="1:65" s="2" customFormat="1" ht="7" customHeight="1">
      <c r="A90" s="32"/>
      <c r="B90" s="45"/>
      <c r="C90" s="46"/>
      <c r="D90" s="46"/>
      <c r="E90" s="46"/>
      <c r="F90" s="46"/>
      <c r="G90" s="46"/>
      <c r="H90" s="46"/>
      <c r="I90" s="46"/>
      <c r="J90" s="46"/>
      <c r="K90" s="46"/>
      <c r="L90" s="37"/>
      <c r="M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</sheetData>
  <sheetProtection algorithmName="SHA-512" hashValue="EvYk0KXq8cj5K7/IG8sB9LiELEy4DAUn7GtWfY/p/izJc9XbY9lINEfnCpVEtuPJHg07qcBZsfJTLSHw5udRzQ==" saltValue="stcb4UTAXJiPIqY6nI1rfoOEqGHpBNx1NJS0vyLSLqMK0QUKrAmNuibNOgEllt6zAzsT1YNxTenCaq+nnrPW2w==" spinCount="100000" sheet="1" objects="1" scenarios="1" formatColumns="0" formatRows="0" autoFilter="0"/>
  <autoFilter ref="C80:K8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3.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09375" style="207" customWidth="1"/>
    <col min="7" max="7" width="5" style="207" customWidth="1"/>
    <col min="8" max="8" width="77.77734375" style="207" customWidth="1"/>
    <col min="9" max="10" width="20" style="207" customWidth="1"/>
    <col min="11" max="11" width="1.6640625" style="207" customWidth="1"/>
  </cols>
  <sheetData>
    <row r="1" spans="2:11" s="1" customFormat="1" ht="37.5" customHeight="1"/>
    <row r="2" spans="2:11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3" customFormat="1" ht="45" customHeight="1">
      <c r="B3" s="211"/>
      <c r="C3" s="339" t="s">
        <v>625</v>
      </c>
      <c r="D3" s="339"/>
      <c r="E3" s="339"/>
      <c r="F3" s="339"/>
      <c r="G3" s="339"/>
      <c r="H3" s="339"/>
      <c r="I3" s="339"/>
      <c r="J3" s="339"/>
      <c r="K3" s="212"/>
    </row>
    <row r="4" spans="2:11" s="1" customFormat="1" ht="25.5" customHeight="1">
      <c r="B4" s="213"/>
      <c r="C4" s="344" t="s">
        <v>626</v>
      </c>
      <c r="D4" s="344"/>
      <c r="E4" s="344"/>
      <c r="F4" s="344"/>
      <c r="G4" s="344"/>
      <c r="H4" s="344"/>
      <c r="I4" s="344"/>
      <c r="J4" s="344"/>
      <c r="K4" s="214"/>
    </row>
    <row r="5" spans="2:11" s="1" customFormat="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s="1" customFormat="1" ht="15" customHeight="1">
      <c r="B6" s="213"/>
      <c r="C6" s="343" t="s">
        <v>627</v>
      </c>
      <c r="D6" s="343"/>
      <c r="E6" s="343"/>
      <c r="F6" s="343"/>
      <c r="G6" s="343"/>
      <c r="H6" s="343"/>
      <c r="I6" s="343"/>
      <c r="J6" s="343"/>
      <c r="K6" s="214"/>
    </row>
    <row r="7" spans="2:11" s="1" customFormat="1" ht="15" customHeight="1">
      <c r="B7" s="217"/>
      <c r="C7" s="343" t="s">
        <v>628</v>
      </c>
      <c r="D7" s="343"/>
      <c r="E7" s="343"/>
      <c r="F7" s="343"/>
      <c r="G7" s="343"/>
      <c r="H7" s="343"/>
      <c r="I7" s="343"/>
      <c r="J7" s="343"/>
      <c r="K7" s="214"/>
    </row>
    <row r="8" spans="2:11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s="1" customFormat="1" ht="15" customHeight="1">
      <c r="B9" s="217"/>
      <c r="C9" s="343" t="s">
        <v>629</v>
      </c>
      <c r="D9" s="343"/>
      <c r="E9" s="343"/>
      <c r="F9" s="343"/>
      <c r="G9" s="343"/>
      <c r="H9" s="343"/>
      <c r="I9" s="343"/>
      <c r="J9" s="343"/>
      <c r="K9" s="214"/>
    </row>
    <row r="10" spans="2:11" s="1" customFormat="1" ht="15" customHeight="1">
      <c r="B10" s="217"/>
      <c r="C10" s="216"/>
      <c r="D10" s="343" t="s">
        <v>630</v>
      </c>
      <c r="E10" s="343"/>
      <c r="F10" s="343"/>
      <c r="G10" s="343"/>
      <c r="H10" s="343"/>
      <c r="I10" s="343"/>
      <c r="J10" s="343"/>
      <c r="K10" s="214"/>
    </row>
    <row r="11" spans="2:11" s="1" customFormat="1" ht="15" customHeight="1">
      <c r="B11" s="217"/>
      <c r="C11" s="218"/>
      <c r="D11" s="343" t="s">
        <v>631</v>
      </c>
      <c r="E11" s="343"/>
      <c r="F11" s="343"/>
      <c r="G11" s="343"/>
      <c r="H11" s="343"/>
      <c r="I11" s="343"/>
      <c r="J11" s="343"/>
      <c r="K11" s="214"/>
    </row>
    <row r="12" spans="2:11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pans="2:11" s="1" customFormat="1" ht="15" customHeight="1">
      <c r="B13" s="217"/>
      <c r="C13" s="218"/>
      <c r="D13" s="219" t="s">
        <v>632</v>
      </c>
      <c r="E13" s="216"/>
      <c r="F13" s="216"/>
      <c r="G13" s="216"/>
      <c r="H13" s="216"/>
      <c r="I13" s="216"/>
      <c r="J13" s="216"/>
      <c r="K13" s="214"/>
    </row>
    <row r="14" spans="2:11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pans="2:11" s="1" customFormat="1" ht="15" customHeight="1">
      <c r="B15" s="217"/>
      <c r="C15" s="218"/>
      <c r="D15" s="343" t="s">
        <v>633</v>
      </c>
      <c r="E15" s="343"/>
      <c r="F15" s="343"/>
      <c r="G15" s="343"/>
      <c r="H15" s="343"/>
      <c r="I15" s="343"/>
      <c r="J15" s="343"/>
      <c r="K15" s="214"/>
    </row>
    <row r="16" spans="2:11" s="1" customFormat="1" ht="15" customHeight="1">
      <c r="B16" s="217"/>
      <c r="C16" s="218"/>
      <c r="D16" s="343" t="s">
        <v>634</v>
      </c>
      <c r="E16" s="343"/>
      <c r="F16" s="343"/>
      <c r="G16" s="343"/>
      <c r="H16" s="343"/>
      <c r="I16" s="343"/>
      <c r="J16" s="343"/>
      <c r="K16" s="214"/>
    </row>
    <row r="17" spans="2:11" s="1" customFormat="1" ht="15" customHeight="1">
      <c r="B17" s="217"/>
      <c r="C17" s="218"/>
      <c r="D17" s="343" t="s">
        <v>635</v>
      </c>
      <c r="E17" s="343"/>
      <c r="F17" s="343"/>
      <c r="G17" s="343"/>
      <c r="H17" s="343"/>
      <c r="I17" s="343"/>
      <c r="J17" s="343"/>
      <c r="K17" s="214"/>
    </row>
    <row r="18" spans="2:11" s="1" customFormat="1" ht="15" customHeight="1">
      <c r="B18" s="217"/>
      <c r="C18" s="218"/>
      <c r="D18" s="218"/>
      <c r="E18" s="220" t="s">
        <v>88</v>
      </c>
      <c r="F18" s="343" t="s">
        <v>636</v>
      </c>
      <c r="G18" s="343"/>
      <c r="H18" s="343"/>
      <c r="I18" s="343"/>
      <c r="J18" s="343"/>
      <c r="K18" s="214"/>
    </row>
    <row r="19" spans="2:11" s="1" customFormat="1" ht="15" customHeight="1">
      <c r="B19" s="217"/>
      <c r="C19" s="218"/>
      <c r="D19" s="218"/>
      <c r="E19" s="220" t="s">
        <v>637</v>
      </c>
      <c r="F19" s="343" t="s">
        <v>638</v>
      </c>
      <c r="G19" s="343"/>
      <c r="H19" s="343"/>
      <c r="I19" s="343"/>
      <c r="J19" s="343"/>
      <c r="K19" s="214"/>
    </row>
    <row r="20" spans="2:11" s="1" customFormat="1" ht="15" customHeight="1">
      <c r="B20" s="217"/>
      <c r="C20" s="218"/>
      <c r="D20" s="218"/>
      <c r="E20" s="220" t="s">
        <v>79</v>
      </c>
      <c r="F20" s="343" t="s">
        <v>639</v>
      </c>
      <c r="G20" s="343"/>
      <c r="H20" s="343"/>
      <c r="I20" s="343"/>
      <c r="J20" s="343"/>
      <c r="K20" s="214"/>
    </row>
    <row r="21" spans="2:11" s="1" customFormat="1" ht="15" customHeight="1">
      <c r="B21" s="217"/>
      <c r="C21" s="218"/>
      <c r="D21" s="218"/>
      <c r="E21" s="220" t="s">
        <v>90</v>
      </c>
      <c r="F21" s="343" t="s">
        <v>640</v>
      </c>
      <c r="G21" s="343"/>
      <c r="H21" s="343"/>
      <c r="I21" s="343"/>
      <c r="J21" s="343"/>
      <c r="K21" s="214"/>
    </row>
    <row r="22" spans="2:11" s="1" customFormat="1" ht="15" customHeight="1">
      <c r="B22" s="217"/>
      <c r="C22" s="218"/>
      <c r="D22" s="218"/>
      <c r="E22" s="220" t="s">
        <v>219</v>
      </c>
      <c r="F22" s="343" t="s">
        <v>220</v>
      </c>
      <c r="G22" s="343"/>
      <c r="H22" s="343"/>
      <c r="I22" s="343"/>
      <c r="J22" s="343"/>
      <c r="K22" s="214"/>
    </row>
    <row r="23" spans="2:11" s="1" customFormat="1" ht="15" customHeight="1">
      <c r="B23" s="217"/>
      <c r="C23" s="218"/>
      <c r="D23" s="218"/>
      <c r="E23" s="220" t="s">
        <v>641</v>
      </c>
      <c r="F23" s="343" t="s">
        <v>642</v>
      </c>
      <c r="G23" s="343"/>
      <c r="H23" s="343"/>
      <c r="I23" s="343"/>
      <c r="J23" s="343"/>
      <c r="K23" s="214"/>
    </row>
    <row r="24" spans="2:11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pans="2:11" s="1" customFormat="1" ht="15" customHeight="1">
      <c r="B25" s="217"/>
      <c r="C25" s="343" t="s">
        <v>643</v>
      </c>
      <c r="D25" s="343"/>
      <c r="E25" s="343"/>
      <c r="F25" s="343"/>
      <c r="G25" s="343"/>
      <c r="H25" s="343"/>
      <c r="I25" s="343"/>
      <c r="J25" s="343"/>
      <c r="K25" s="214"/>
    </row>
    <row r="26" spans="2:11" s="1" customFormat="1" ht="15" customHeight="1">
      <c r="B26" s="217"/>
      <c r="C26" s="343" t="s">
        <v>644</v>
      </c>
      <c r="D26" s="343"/>
      <c r="E26" s="343"/>
      <c r="F26" s="343"/>
      <c r="G26" s="343"/>
      <c r="H26" s="343"/>
      <c r="I26" s="343"/>
      <c r="J26" s="343"/>
      <c r="K26" s="214"/>
    </row>
    <row r="27" spans="2:11" s="1" customFormat="1" ht="15" customHeight="1">
      <c r="B27" s="217"/>
      <c r="C27" s="216"/>
      <c r="D27" s="343" t="s">
        <v>645</v>
      </c>
      <c r="E27" s="343"/>
      <c r="F27" s="343"/>
      <c r="G27" s="343"/>
      <c r="H27" s="343"/>
      <c r="I27" s="343"/>
      <c r="J27" s="343"/>
      <c r="K27" s="214"/>
    </row>
    <row r="28" spans="2:11" s="1" customFormat="1" ht="15" customHeight="1">
      <c r="B28" s="217"/>
      <c r="C28" s="218"/>
      <c r="D28" s="343" t="s">
        <v>646</v>
      </c>
      <c r="E28" s="343"/>
      <c r="F28" s="343"/>
      <c r="G28" s="343"/>
      <c r="H28" s="343"/>
      <c r="I28" s="343"/>
      <c r="J28" s="343"/>
      <c r="K28" s="214"/>
    </row>
    <row r="29" spans="2:11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pans="2:11" s="1" customFormat="1" ht="15" customHeight="1">
      <c r="B30" s="217"/>
      <c r="C30" s="218"/>
      <c r="D30" s="343" t="s">
        <v>647</v>
      </c>
      <c r="E30" s="343"/>
      <c r="F30" s="343"/>
      <c r="G30" s="343"/>
      <c r="H30" s="343"/>
      <c r="I30" s="343"/>
      <c r="J30" s="343"/>
      <c r="K30" s="214"/>
    </row>
    <row r="31" spans="2:11" s="1" customFormat="1" ht="15" customHeight="1">
      <c r="B31" s="217"/>
      <c r="C31" s="218"/>
      <c r="D31" s="343" t="s">
        <v>648</v>
      </c>
      <c r="E31" s="343"/>
      <c r="F31" s="343"/>
      <c r="G31" s="343"/>
      <c r="H31" s="343"/>
      <c r="I31" s="343"/>
      <c r="J31" s="343"/>
      <c r="K31" s="214"/>
    </row>
    <row r="32" spans="2:11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pans="2:11" s="1" customFormat="1" ht="15" customHeight="1">
      <c r="B33" s="217"/>
      <c r="C33" s="218"/>
      <c r="D33" s="343" t="s">
        <v>649</v>
      </c>
      <c r="E33" s="343"/>
      <c r="F33" s="343"/>
      <c r="G33" s="343"/>
      <c r="H33" s="343"/>
      <c r="I33" s="343"/>
      <c r="J33" s="343"/>
      <c r="K33" s="214"/>
    </row>
    <row r="34" spans="2:11" s="1" customFormat="1" ht="15" customHeight="1">
      <c r="B34" s="217"/>
      <c r="C34" s="218"/>
      <c r="D34" s="343" t="s">
        <v>650</v>
      </c>
      <c r="E34" s="343"/>
      <c r="F34" s="343"/>
      <c r="G34" s="343"/>
      <c r="H34" s="343"/>
      <c r="I34" s="343"/>
      <c r="J34" s="343"/>
      <c r="K34" s="214"/>
    </row>
    <row r="35" spans="2:11" s="1" customFormat="1" ht="15" customHeight="1">
      <c r="B35" s="217"/>
      <c r="C35" s="218"/>
      <c r="D35" s="343" t="s">
        <v>651</v>
      </c>
      <c r="E35" s="343"/>
      <c r="F35" s="343"/>
      <c r="G35" s="343"/>
      <c r="H35" s="343"/>
      <c r="I35" s="343"/>
      <c r="J35" s="343"/>
      <c r="K35" s="214"/>
    </row>
    <row r="36" spans="2:11" s="1" customFormat="1" ht="15" customHeight="1">
      <c r="B36" s="217"/>
      <c r="C36" s="218"/>
      <c r="D36" s="216"/>
      <c r="E36" s="219" t="s">
        <v>106</v>
      </c>
      <c r="F36" s="216"/>
      <c r="G36" s="343" t="s">
        <v>652</v>
      </c>
      <c r="H36" s="343"/>
      <c r="I36" s="343"/>
      <c r="J36" s="343"/>
      <c r="K36" s="214"/>
    </row>
    <row r="37" spans="2:11" s="1" customFormat="1" ht="30.75" customHeight="1">
      <c r="B37" s="217"/>
      <c r="C37" s="218"/>
      <c r="D37" s="216"/>
      <c r="E37" s="219" t="s">
        <v>653</v>
      </c>
      <c r="F37" s="216"/>
      <c r="G37" s="343" t="s">
        <v>654</v>
      </c>
      <c r="H37" s="343"/>
      <c r="I37" s="343"/>
      <c r="J37" s="343"/>
      <c r="K37" s="214"/>
    </row>
    <row r="38" spans="2:11" s="1" customFormat="1" ht="15" customHeight="1">
      <c r="B38" s="217"/>
      <c r="C38" s="218"/>
      <c r="D38" s="216"/>
      <c r="E38" s="219" t="s">
        <v>53</v>
      </c>
      <c r="F38" s="216"/>
      <c r="G38" s="343" t="s">
        <v>655</v>
      </c>
      <c r="H38" s="343"/>
      <c r="I38" s="343"/>
      <c r="J38" s="343"/>
      <c r="K38" s="214"/>
    </row>
    <row r="39" spans="2:11" s="1" customFormat="1" ht="15" customHeight="1">
      <c r="B39" s="217"/>
      <c r="C39" s="218"/>
      <c r="D39" s="216"/>
      <c r="E39" s="219" t="s">
        <v>54</v>
      </c>
      <c r="F39" s="216"/>
      <c r="G39" s="343" t="s">
        <v>656</v>
      </c>
      <c r="H39" s="343"/>
      <c r="I39" s="343"/>
      <c r="J39" s="343"/>
      <c r="K39" s="214"/>
    </row>
    <row r="40" spans="2:11" s="1" customFormat="1" ht="15" customHeight="1">
      <c r="B40" s="217"/>
      <c r="C40" s="218"/>
      <c r="D40" s="216"/>
      <c r="E40" s="219" t="s">
        <v>107</v>
      </c>
      <c r="F40" s="216"/>
      <c r="G40" s="343" t="s">
        <v>657</v>
      </c>
      <c r="H40" s="343"/>
      <c r="I40" s="343"/>
      <c r="J40" s="343"/>
      <c r="K40" s="214"/>
    </row>
    <row r="41" spans="2:11" s="1" customFormat="1" ht="15" customHeight="1">
      <c r="B41" s="217"/>
      <c r="C41" s="218"/>
      <c r="D41" s="216"/>
      <c r="E41" s="219" t="s">
        <v>108</v>
      </c>
      <c r="F41" s="216"/>
      <c r="G41" s="343" t="s">
        <v>658</v>
      </c>
      <c r="H41" s="343"/>
      <c r="I41" s="343"/>
      <c r="J41" s="343"/>
      <c r="K41" s="214"/>
    </row>
    <row r="42" spans="2:11" s="1" customFormat="1" ht="15" customHeight="1">
      <c r="B42" s="217"/>
      <c r="C42" s="218"/>
      <c r="D42" s="216"/>
      <c r="E42" s="219" t="s">
        <v>659</v>
      </c>
      <c r="F42" s="216"/>
      <c r="G42" s="343" t="s">
        <v>660</v>
      </c>
      <c r="H42" s="343"/>
      <c r="I42" s="343"/>
      <c r="J42" s="343"/>
      <c r="K42" s="214"/>
    </row>
    <row r="43" spans="2:11" s="1" customFormat="1" ht="15" customHeight="1">
      <c r="B43" s="217"/>
      <c r="C43" s="218"/>
      <c r="D43" s="216"/>
      <c r="E43" s="219"/>
      <c r="F43" s="216"/>
      <c r="G43" s="343" t="s">
        <v>661</v>
      </c>
      <c r="H43" s="343"/>
      <c r="I43" s="343"/>
      <c r="J43" s="343"/>
      <c r="K43" s="214"/>
    </row>
    <row r="44" spans="2:11" s="1" customFormat="1" ht="15" customHeight="1">
      <c r="B44" s="217"/>
      <c r="C44" s="218"/>
      <c r="D44" s="216"/>
      <c r="E44" s="219" t="s">
        <v>662</v>
      </c>
      <c r="F44" s="216"/>
      <c r="G44" s="343" t="s">
        <v>663</v>
      </c>
      <c r="H44" s="343"/>
      <c r="I44" s="343"/>
      <c r="J44" s="343"/>
      <c r="K44" s="214"/>
    </row>
    <row r="45" spans="2:11" s="1" customFormat="1" ht="15" customHeight="1">
      <c r="B45" s="217"/>
      <c r="C45" s="218"/>
      <c r="D45" s="216"/>
      <c r="E45" s="219" t="s">
        <v>110</v>
      </c>
      <c r="F45" s="216"/>
      <c r="G45" s="343" t="s">
        <v>664</v>
      </c>
      <c r="H45" s="343"/>
      <c r="I45" s="343"/>
      <c r="J45" s="343"/>
      <c r="K45" s="214"/>
    </row>
    <row r="46" spans="2:11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pans="2:11" s="1" customFormat="1" ht="15" customHeight="1">
      <c r="B47" s="217"/>
      <c r="C47" s="218"/>
      <c r="D47" s="343" t="s">
        <v>665</v>
      </c>
      <c r="E47" s="343"/>
      <c r="F47" s="343"/>
      <c r="G47" s="343"/>
      <c r="H47" s="343"/>
      <c r="I47" s="343"/>
      <c r="J47" s="343"/>
      <c r="K47" s="214"/>
    </row>
    <row r="48" spans="2:11" s="1" customFormat="1" ht="15" customHeight="1">
      <c r="B48" s="217"/>
      <c r="C48" s="218"/>
      <c r="D48" s="218"/>
      <c r="E48" s="343" t="s">
        <v>666</v>
      </c>
      <c r="F48" s="343"/>
      <c r="G48" s="343"/>
      <c r="H48" s="343"/>
      <c r="I48" s="343"/>
      <c r="J48" s="343"/>
      <c r="K48" s="214"/>
    </row>
    <row r="49" spans="2:11" s="1" customFormat="1" ht="15" customHeight="1">
      <c r="B49" s="217"/>
      <c r="C49" s="218"/>
      <c r="D49" s="218"/>
      <c r="E49" s="343" t="s">
        <v>667</v>
      </c>
      <c r="F49" s="343"/>
      <c r="G49" s="343"/>
      <c r="H49" s="343"/>
      <c r="I49" s="343"/>
      <c r="J49" s="343"/>
      <c r="K49" s="214"/>
    </row>
    <row r="50" spans="2:11" s="1" customFormat="1" ht="15" customHeight="1">
      <c r="B50" s="217"/>
      <c r="C50" s="218"/>
      <c r="D50" s="218"/>
      <c r="E50" s="343" t="s">
        <v>668</v>
      </c>
      <c r="F50" s="343"/>
      <c r="G50" s="343"/>
      <c r="H50" s="343"/>
      <c r="I50" s="343"/>
      <c r="J50" s="343"/>
      <c r="K50" s="214"/>
    </row>
    <row r="51" spans="2:11" s="1" customFormat="1" ht="15" customHeight="1">
      <c r="B51" s="217"/>
      <c r="C51" s="218"/>
      <c r="D51" s="343" t="s">
        <v>669</v>
      </c>
      <c r="E51" s="343"/>
      <c r="F51" s="343"/>
      <c r="G51" s="343"/>
      <c r="H51" s="343"/>
      <c r="I51" s="343"/>
      <c r="J51" s="343"/>
      <c r="K51" s="214"/>
    </row>
    <row r="52" spans="2:11" s="1" customFormat="1" ht="25.5" customHeight="1">
      <c r="B52" s="213"/>
      <c r="C52" s="344" t="s">
        <v>670</v>
      </c>
      <c r="D52" s="344"/>
      <c r="E52" s="344"/>
      <c r="F52" s="344"/>
      <c r="G52" s="344"/>
      <c r="H52" s="344"/>
      <c r="I52" s="344"/>
      <c r="J52" s="344"/>
      <c r="K52" s="214"/>
    </row>
    <row r="53" spans="2:11" s="1" customFormat="1" ht="5.25" customHeight="1">
      <c r="B53" s="213"/>
      <c r="C53" s="215"/>
      <c r="D53" s="215"/>
      <c r="E53" s="215"/>
      <c r="F53" s="215"/>
      <c r="G53" s="215"/>
      <c r="H53" s="215"/>
      <c r="I53" s="215"/>
      <c r="J53" s="215"/>
      <c r="K53" s="214"/>
    </row>
    <row r="54" spans="2:11" s="1" customFormat="1" ht="15" customHeight="1">
      <c r="B54" s="213"/>
      <c r="C54" s="343" t="s">
        <v>671</v>
      </c>
      <c r="D54" s="343"/>
      <c r="E54" s="343"/>
      <c r="F54" s="343"/>
      <c r="G54" s="343"/>
      <c r="H54" s="343"/>
      <c r="I54" s="343"/>
      <c r="J54" s="343"/>
      <c r="K54" s="214"/>
    </row>
    <row r="55" spans="2:11" s="1" customFormat="1" ht="15" customHeight="1">
      <c r="B55" s="213"/>
      <c r="C55" s="343" t="s">
        <v>672</v>
      </c>
      <c r="D55" s="343"/>
      <c r="E55" s="343"/>
      <c r="F55" s="343"/>
      <c r="G55" s="343"/>
      <c r="H55" s="343"/>
      <c r="I55" s="343"/>
      <c r="J55" s="343"/>
      <c r="K55" s="214"/>
    </row>
    <row r="56" spans="2:11" s="1" customFormat="1" ht="12.75" customHeight="1">
      <c r="B56" s="213"/>
      <c r="C56" s="216"/>
      <c r="D56" s="216"/>
      <c r="E56" s="216"/>
      <c r="F56" s="216"/>
      <c r="G56" s="216"/>
      <c r="H56" s="216"/>
      <c r="I56" s="216"/>
      <c r="J56" s="216"/>
      <c r="K56" s="214"/>
    </row>
    <row r="57" spans="2:11" s="1" customFormat="1" ht="15" customHeight="1">
      <c r="B57" s="213"/>
      <c r="C57" s="343" t="s">
        <v>673</v>
      </c>
      <c r="D57" s="343"/>
      <c r="E57" s="343"/>
      <c r="F57" s="343"/>
      <c r="G57" s="343"/>
      <c r="H57" s="343"/>
      <c r="I57" s="343"/>
      <c r="J57" s="343"/>
      <c r="K57" s="214"/>
    </row>
    <row r="58" spans="2:11" s="1" customFormat="1" ht="15" customHeight="1">
      <c r="B58" s="213"/>
      <c r="C58" s="218"/>
      <c r="D58" s="343" t="s">
        <v>674</v>
      </c>
      <c r="E58" s="343"/>
      <c r="F58" s="343"/>
      <c r="G58" s="343"/>
      <c r="H58" s="343"/>
      <c r="I58" s="343"/>
      <c r="J58" s="343"/>
      <c r="K58" s="214"/>
    </row>
    <row r="59" spans="2:11" s="1" customFormat="1" ht="15" customHeight="1">
      <c r="B59" s="213"/>
      <c r="C59" s="218"/>
      <c r="D59" s="343" t="s">
        <v>675</v>
      </c>
      <c r="E59" s="343"/>
      <c r="F59" s="343"/>
      <c r="G59" s="343"/>
      <c r="H59" s="343"/>
      <c r="I59" s="343"/>
      <c r="J59" s="343"/>
      <c r="K59" s="214"/>
    </row>
    <row r="60" spans="2:11" s="1" customFormat="1" ht="15" customHeight="1">
      <c r="B60" s="213"/>
      <c r="C60" s="218"/>
      <c r="D60" s="343" t="s">
        <v>676</v>
      </c>
      <c r="E60" s="343"/>
      <c r="F60" s="343"/>
      <c r="G60" s="343"/>
      <c r="H60" s="343"/>
      <c r="I60" s="343"/>
      <c r="J60" s="343"/>
      <c r="K60" s="214"/>
    </row>
    <row r="61" spans="2:11" s="1" customFormat="1" ht="15" customHeight="1">
      <c r="B61" s="213"/>
      <c r="C61" s="218"/>
      <c r="D61" s="343" t="s">
        <v>677</v>
      </c>
      <c r="E61" s="343"/>
      <c r="F61" s="343"/>
      <c r="G61" s="343"/>
      <c r="H61" s="343"/>
      <c r="I61" s="343"/>
      <c r="J61" s="343"/>
      <c r="K61" s="214"/>
    </row>
    <row r="62" spans="2:11" s="1" customFormat="1" ht="15" customHeight="1">
      <c r="B62" s="213"/>
      <c r="C62" s="218"/>
      <c r="D62" s="345" t="s">
        <v>678</v>
      </c>
      <c r="E62" s="345"/>
      <c r="F62" s="345"/>
      <c r="G62" s="345"/>
      <c r="H62" s="345"/>
      <c r="I62" s="345"/>
      <c r="J62" s="345"/>
      <c r="K62" s="214"/>
    </row>
    <row r="63" spans="2:11" s="1" customFormat="1" ht="15" customHeight="1">
      <c r="B63" s="213"/>
      <c r="C63" s="218"/>
      <c r="D63" s="343" t="s">
        <v>679</v>
      </c>
      <c r="E63" s="343"/>
      <c r="F63" s="343"/>
      <c r="G63" s="343"/>
      <c r="H63" s="343"/>
      <c r="I63" s="343"/>
      <c r="J63" s="343"/>
      <c r="K63" s="214"/>
    </row>
    <row r="64" spans="2:11" s="1" customFormat="1" ht="12.75" customHeight="1">
      <c r="B64" s="213"/>
      <c r="C64" s="218"/>
      <c r="D64" s="218"/>
      <c r="E64" s="221"/>
      <c r="F64" s="218"/>
      <c r="G64" s="218"/>
      <c r="H64" s="218"/>
      <c r="I64" s="218"/>
      <c r="J64" s="218"/>
      <c r="K64" s="214"/>
    </row>
    <row r="65" spans="2:11" s="1" customFormat="1" ht="15" customHeight="1">
      <c r="B65" s="213"/>
      <c r="C65" s="218"/>
      <c r="D65" s="343" t="s">
        <v>680</v>
      </c>
      <c r="E65" s="343"/>
      <c r="F65" s="343"/>
      <c r="G65" s="343"/>
      <c r="H65" s="343"/>
      <c r="I65" s="343"/>
      <c r="J65" s="343"/>
      <c r="K65" s="214"/>
    </row>
    <row r="66" spans="2:11" s="1" customFormat="1" ht="15" customHeight="1">
      <c r="B66" s="213"/>
      <c r="C66" s="218"/>
      <c r="D66" s="345" t="s">
        <v>681</v>
      </c>
      <c r="E66" s="345"/>
      <c r="F66" s="345"/>
      <c r="G66" s="345"/>
      <c r="H66" s="345"/>
      <c r="I66" s="345"/>
      <c r="J66" s="345"/>
      <c r="K66" s="214"/>
    </row>
    <row r="67" spans="2:11" s="1" customFormat="1" ht="15" customHeight="1">
      <c r="B67" s="213"/>
      <c r="C67" s="218"/>
      <c r="D67" s="343" t="s">
        <v>682</v>
      </c>
      <c r="E67" s="343"/>
      <c r="F67" s="343"/>
      <c r="G67" s="343"/>
      <c r="H67" s="343"/>
      <c r="I67" s="343"/>
      <c r="J67" s="343"/>
      <c r="K67" s="214"/>
    </row>
    <row r="68" spans="2:11" s="1" customFormat="1" ht="15" customHeight="1">
      <c r="B68" s="213"/>
      <c r="C68" s="218"/>
      <c r="D68" s="343" t="s">
        <v>683</v>
      </c>
      <c r="E68" s="343"/>
      <c r="F68" s="343"/>
      <c r="G68" s="343"/>
      <c r="H68" s="343"/>
      <c r="I68" s="343"/>
      <c r="J68" s="343"/>
      <c r="K68" s="214"/>
    </row>
    <row r="69" spans="2:11" s="1" customFormat="1" ht="15" customHeight="1">
      <c r="B69" s="213"/>
      <c r="C69" s="218"/>
      <c r="D69" s="343" t="s">
        <v>684</v>
      </c>
      <c r="E69" s="343"/>
      <c r="F69" s="343"/>
      <c r="G69" s="343"/>
      <c r="H69" s="343"/>
      <c r="I69" s="343"/>
      <c r="J69" s="343"/>
      <c r="K69" s="214"/>
    </row>
    <row r="70" spans="2:11" s="1" customFormat="1" ht="15" customHeight="1">
      <c r="B70" s="213"/>
      <c r="C70" s="218"/>
      <c r="D70" s="343" t="s">
        <v>685</v>
      </c>
      <c r="E70" s="343"/>
      <c r="F70" s="343"/>
      <c r="G70" s="343"/>
      <c r="H70" s="343"/>
      <c r="I70" s="343"/>
      <c r="J70" s="343"/>
      <c r="K70" s="214"/>
    </row>
    <row r="71" spans="2:11" s="1" customFormat="1" ht="12.75" customHeight="1">
      <c r="B71" s="222"/>
      <c r="C71" s="223"/>
      <c r="D71" s="223"/>
      <c r="E71" s="223"/>
      <c r="F71" s="223"/>
      <c r="G71" s="223"/>
      <c r="H71" s="223"/>
      <c r="I71" s="223"/>
      <c r="J71" s="223"/>
      <c r="K71" s="224"/>
    </row>
    <row r="72" spans="2:11" s="1" customFormat="1" ht="18.75" customHeight="1">
      <c r="B72" s="225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s="1" customFormat="1" ht="18.75" customHeight="1"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2:11" s="1" customFormat="1" ht="7.5" customHeight="1">
      <c r="B74" s="227"/>
      <c r="C74" s="228"/>
      <c r="D74" s="228"/>
      <c r="E74" s="228"/>
      <c r="F74" s="228"/>
      <c r="G74" s="228"/>
      <c r="H74" s="228"/>
      <c r="I74" s="228"/>
      <c r="J74" s="228"/>
      <c r="K74" s="229"/>
    </row>
    <row r="75" spans="2:11" s="1" customFormat="1" ht="45" customHeight="1">
      <c r="B75" s="230"/>
      <c r="C75" s="338" t="s">
        <v>686</v>
      </c>
      <c r="D75" s="338"/>
      <c r="E75" s="338"/>
      <c r="F75" s="338"/>
      <c r="G75" s="338"/>
      <c r="H75" s="338"/>
      <c r="I75" s="338"/>
      <c r="J75" s="338"/>
      <c r="K75" s="231"/>
    </row>
    <row r="76" spans="2:11" s="1" customFormat="1" ht="17.25" customHeight="1">
      <c r="B76" s="230"/>
      <c r="C76" s="232" t="s">
        <v>687</v>
      </c>
      <c r="D76" s="232"/>
      <c r="E76" s="232"/>
      <c r="F76" s="232" t="s">
        <v>688</v>
      </c>
      <c r="G76" s="233"/>
      <c r="H76" s="232" t="s">
        <v>54</v>
      </c>
      <c r="I76" s="232" t="s">
        <v>57</v>
      </c>
      <c r="J76" s="232" t="s">
        <v>689</v>
      </c>
      <c r="K76" s="231"/>
    </row>
    <row r="77" spans="2:11" s="1" customFormat="1" ht="17.25" customHeight="1">
      <c r="B77" s="230"/>
      <c r="C77" s="234" t="s">
        <v>690</v>
      </c>
      <c r="D77" s="234"/>
      <c r="E77" s="234"/>
      <c r="F77" s="235" t="s">
        <v>691</v>
      </c>
      <c r="G77" s="236"/>
      <c r="H77" s="234"/>
      <c r="I77" s="234"/>
      <c r="J77" s="234" t="s">
        <v>692</v>
      </c>
      <c r="K77" s="231"/>
    </row>
    <row r="78" spans="2:11" s="1" customFormat="1" ht="5.25" customHeight="1">
      <c r="B78" s="230"/>
      <c r="C78" s="237"/>
      <c r="D78" s="237"/>
      <c r="E78" s="237"/>
      <c r="F78" s="237"/>
      <c r="G78" s="238"/>
      <c r="H78" s="237"/>
      <c r="I78" s="237"/>
      <c r="J78" s="237"/>
      <c r="K78" s="231"/>
    </row>
    <row r="79" spans="2:11" s="1" customFormat="1" ht="15" customHeight="1">
      <c r="B79" s="230"/>
      <c r="C79" s="219" t="s">
        <v>53</v>
      </c>
      <c r="D79" s="239"/>
      <c r="E79" s="239"/>
      <c r="F79" s="240" t="s">
        <v>693</v>
      </c>
      <c r="G79" s="241"/>
      <c r="H79" s="219" t="s">
        <v>694</v>
      </c>
      <c r="I79" s="219" t="s">
        <v>695</v>
      </c>
      <c r="J79" s="219">
        <v>20</v>
      </c>
      <c r="K79" s="231"/>
    </row>
    <row r="80" spans="2:11" s="1" customFormat="1" ht="15" customHeight="1">
      <c r="B80" s="230"/>
      <c r="C80" s="219" t="s">
        <v>696</v>
      </c>
      <c r="D80" s="219"/>
      <c r="E80" s="219"/>
      <c r="F80" s="240" t="s">
        <v>693</v>
      </c>
      <c r="G80" s="241"/>
      <c r="H80" s="219" t="s">
        <v>697</v>
      </c>
      <c r="I80" s="219" t="s">
        <v>695</v>
      </c>
      <c r="J80" s="219">
        <v>120</v>
      </c>
      <c r="K80" s="231"/>
    </row>
    <row r="81" spans="2:11" s="1" customFormat="1" ht="15" customHeight="1">
      <c r="B81" s="242"/>
      <c r="C81" s="219" t="s">
        <v>698</v>
      </c>
      <c r="D81" s="219"/>
      <c r="E81" s="219"/>
      <c r="F81" s="240" t="s">
        <v>699</v>
      </c>
      <c r="G81" s="241"/>
      <c r="H81" s="219" t="s">
        <v>700</v>
      </c>
      <c r="I81" s="219" t="s">
        <v>695</v>
      </c>
      <c r="J81" s="219">
        <v>50</v>
      </c>
      <c r="K81" s="231"/>
    </row>
    <row r="82" spans="2:11" s="1" customFormat="1" ht="15" customHeight="1">
      <c r="B82" s="242"/>
      <c r="C82" s="219" t="s">
        <v>701</v>
      </c>
      <c r="D82" s="219"/>
      <c r="E82" s="219"/>
      <c r="F82" s="240" t="s">
        <v>693</v>
      </c>
      <c r="G82" s="241"/>
      <c r="H82" s="219" t="s">
        <v>702</v>
      </c>
      <c r="I82" s="219" t="s">
        <v>703</v>
      </c>
      <c r="J82" s="219"/>
      <c r="K82" s="231"/>
    </row>
    <row r="83" spans="2:11" s="1" customFormat="1" ht="15" customHeight="1">
      <c r="B83" s="242"/>
      <c r="C83" s="243" t="s">
        <v>704</v>
      </c>
      <c r="D83" s="243"/>
      <c r="E83" s="243"/>
      <c r="F83" s="244" t="s">
        <v>699</v>
      </c>
      <c r="G83" s="243"/>
      <c r="H83" s="243" t="s">
        <v>705</v>
      </c>
      <c r="I83" s="243" t="s">
        <v>695</v>
      </c>
      <c r="J83" s="243">
        <v>15</v>
      </c>
      <c r="K83" s="231"/>
    </row>
    <row r="84" spans="2:11" s="1" customFormat="1" ht="15" customHeight="1">
      <c r="B84" s="242"/>
      <c r="C84" s="243" t="s">
        <v>706</v>
      </c>
      <c r="D84" s="243"/>
      <c r="E84" s="243"/>
      <c r="F84" s="244" t="s">
        <v>699</v>
      </c>
      <c r="G84" s="243"/>
      <c r="H84" s="243" t="s">
        <v>707</v>
      </c>
      <c r="I84" s="243" t="s">
        <v>695</v>
      </c>
      <c r="J84" s="243">
        <v>15</v>
      </c>
      <c r="K84" s="231"/>
    </row>
    <row r="85" spans="2:11" s="1" customFormat="1" ht="15" customHeight="1">
      <c r="B85" s="242"/>
      <c r="C85" s="243" t="s">
        <v>708</v>
      </c>
      <c r="D85" s="243"/>
      <c r="E85" s="243"/>
      <c r="F85" s="244" t="s">
        <v>699</v>
      </c>
      <c r="G85" s="243"/>
      <c r="H85" s="243" t="s">
        <v>709</v>
      </c>
      <c r="I85" s="243" t="s">
        <v>695</v>
      </c>
      <c r="J85" s="243">
        <v>20</v>
      </c>
      <c r="K85" s="231"/>
    </row>
    <row r="86" spans="2:11" s="1" customFormat="1" ht="15" customHeight="1">
      <c r="B86" s="242"/>
      <c r="C86" s="243" t="s">
        <v>710</v>
      </c>
      <c r="D86" s="243"/>
      <c r="E86" s="243"/>
      <c r="F86" s="244" t="s">
        <v>699</v>
      </c>
      <c r="G86" s="243"/>
      <c r="H86" s="243" t="s">
        <v>711</v>
      </c>
      <c r="I86" s="243" t="s">
        <v>695</v>
      </c>
      <c r="J86" s="243">
        <v>20</v>
      </c>
      <c r="K86" s="231"/>
    </row>
    <row r="87" spans="2:11" s="1" customFormat="1" ht="15" customHeight="1">
      <c r="B87" s="242"/>
      <c r="C87" s="219" t="s">
        <v>712</v>
      </c>
      <c r="D87" s="219"/>
      <c r="E87" s="219"/>
      <c r="F87" s="240" t="s">
        <v>699</v>
      </c>
      <c r="G87" s="241"/>
      <c r="H87" s="219" t="s">
        <v>713</v>
      </c>
      <c r="I87" s="219" t="s">
        <v>695</v>
      </c>
      <c r="J87" s="219">
        <v>50</v>
      </c>
      <c r="K87" s="231"/>
    </row>
    <row r="88" spans="2:11" s="1" customFormat="1" ht="15" customHeight="1">
      <c r="B88" s="242"/>
      <c r="C88" s="219" t="s">
        <v>714</v>
      </c>
      <c r="D88" s="219"/>
      <c r="E88" s="219"/>
      <c r="F88" s="240" t="s">
        <v>699</v>
      </c>
      <c r="G88" s="241"/>
      <c r="H88" s="219" t="s">
        <v>715</v>
      </c>
      <c r="I88" s="219" t="s">
        <v>695</v>
      </c>
      <c r="J88" s="219">
        <v>20</v>
      </c>
      <c r="K88" s="231"/>
    </row>
    <row r="89" spans="2:11" s="1" customFormat="1" ht="15" customHeight="1">
      <c r="B89" s="242"/>
      <c r="C89" s="219" t="s">
        <v>716</v>
      </c>
      <c r="D89" s="219"/>
      <c r="E89" s="219"/>
      <c r="F89" s="240" t="s">
        <v>699</v>
      </c>
      <c r="G89" s="241"/>
      <c r="H89" s="219" t="s">
        <v>717</v>
      </c>
      <c r="I89" s="219" t="s">
        <v>695</v>
      </c>
      <c r="J89" s="219">
        <v>20</v>
      </c>
      <c r="K89" s="231"/>
    </row>
    <row r="90" spans="2:11" s="1" customFormat="1" ht="15" customHeight="1">
      <c r="B90" s="242"/>
      <c r="C90" s="219" t="s">
        <v>718</v>
      </c>
      <c r="D90" s="219"/>
      <c r="E90" s="219"/>
      <c r="F90" s="240" t="s">
        <v>699</v>
      </c>
      <c r="G90" s="241"/>
      <c r="H90" s="219" t="s">
        <v>719</v>
      </c>
      <c r="I90" s="219" t="s">
        <v>695</v>
      </c>
      <c r="J90" s="219">
        <v>50</v>
      </c>
      <c r="K90" s="231"/>
    </row>
    <row r="91" spans="2:11" s="1" customFormat="1" ht="15" customHeight="1">
      <c r="B91" s="242"/>
      <c r="C91" s="219" t="s">
        <v>720</v>
      </c>
      <c r="D91" s="219"/>
      <c r="E91" s="219"/>
      <c r="F91" s="240" t="s">
        <v>699</v>
      </c>
      <c r="G91" s="241"/>
      <c r="H91" s="219" t="s">
        <v>720</v>
      </c>
      <c r="I91" s="219" t="s">
        <v>695</v>
      </c>
      <c r="J91" s="219">
        <v>50</v>
      </c>
      <c r="K91" s="231"/>
    </row>
    <row r="92" spans="2:11" s="1" customFormat="1" ht="15" customHeight="1">
      <c r="B92" s="242"/>
      <c r="C92" s="219" t="s">
        <v>721</v>
      </c>
      <c r="D92" s="219"/>
      <c r="E92" s="219"/>
      <c r="F92" s="240" t="s">
        <v>699</v>
      </c>
      <c r="G92" s="241"/>
      <c r="H92" s="219" t="s">
        <v>722</v>
      </c>
      <c r="I92" s="219" t="s">
        <v>695</v>
      </c>
      <c r="J92" s="219">
        <v>255</v>
      </c>
      <c r="K92" s="231"/>
    </row>
    <row r="93" spans="2:11" s="1" customFormat="1" ht="15" customHeight="1">
      <c r="B93" s="242"/>
      <c r="C93" s="219" t="s">
        <v>723</v>
      </c>
      <c r="D93" s="219"/>
      <c r="E93" s="219"/>
      <c r="F93" s="240" t="s">
        <v>693</v>
      </c>
      <c r="G93" s="241"/>
      <c r="H93" s="219" t="s">
        <v>724</v>
      </c>
      <c r="I93" s="219" t="s">
        <v>725</v>
      </c>
      <c r="J93" s="219"/>
      <c r="K93" s="231"/>
    </row>
    <row r="94" spans="2:11" s="1" customFormat="1" ht="15" customHeight="1">
      <c r="B94" s="242"/>
      <c r="C94" s="219" t="s">
        <v>726</v>
      </c>
      <c r="D94" s="219"/>
      <c r="E94" s="219"/>
      <c r="F94" s="240" t="s">
        <v>693</v>
      </c>
      <c r="G94" s="241"/>
      <c r="H94" s="219" t="s">
        <v>727</v>
      </c>
      <c r="I94" s="219" t="s">
        <v>728</v>
      </c>
      <c r="J94" s="219"/>
      <c r="K94" s="231"/>
    </row>
    <row r="95" spans="2:11" s="1" customFormat="1" ht="15" customHeight="1">
      <c r="B95" s="242"/>
      <c r="C95" s="219" t="s">
        <v>729</v>
      </c>
      <c r="D95" s="219"/>
      <c r="E95" s="219"/>
      <c r="F95" s="240" t="s">
        <v>693</v>
      </c>
      <c r="G95" s="241"/>
      <c r="H95" s="219" t="s">
        <v>729</v>
      </c>
      <c r="I95" s="219" t="s">
        <v>728</v>
      </c>
      <c r="J95" s="219"/>
      <c r="K95" s="231"/>
    </row>
    <row r="96" spans="2:11" s="1" customFormat="1" ht="15" customHeight="1">
      <c r="B96" s="242"/>
      <c r="C96" s="219" t="s">
        <v>38</v>
      </c>
      <c r="D96" s="219"/>
      <c r="E96" s="219"/>
      <c r="F96" s="240" t="s">
        <v>693</v>
      </c>
      <c r="G96" s="241"/>
      <c r="H96" s="219" t="s">
        <v>730</v>
      </c>
      <c r="I96" s="219" t="s">
        <v>728</v>
      </c>
      <c r="J96" s="219"/>
      <c r="K96" s="231"/>
    </row>
    <row r="97" spans="2:11" s="1" customFormat="1" ht="15" customHeight="1">
      <c r="B97" s="242"/>
      <c r="C97" s="219" t="s">
        <v>48</v>
      </c>
      <c r="D97" s="219"/>
      <c r="E97" s="219"/>
      <c r="F97" s="240" t="s">
        <v>693</v>
      </c>
      <c r="G97" s="241"/>
      <c r="H97" s="219" t="s">
        <v>731</v>
      </c>
      <c r="I97" s="219" t="s">
        <v>728</v>
      </c>
      <c r="J97" s="219"/>
      <c r="K97" s="231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  <row r="101" spans="2:11" s="1" customFormat="1" ht="7.5" customHeight="1">
      <c r="B101" s="227"/>
      <c r="C101" s="228"/>
      <c r="D101" s="228"/>
      <c r="E101" s="228"/>
      <c r="F101" s="228"/>
      <c r="G101" s="228"/>
      <c r="H101" s="228"/>
      <c r="I101" s="228"/>
      <c r="J101" s="228"/>
      <c r="K101" s="229"/>
    </row>
    <row r="102" spans="2:11" s="1" customFormat="1" ht="45" customHeight="1">
      <c r="B102" s="230"/>
      <c r="C102" s="338" t="s">
        <v>732</v>
      </c>
      <c r="D102" s="338"/>
      <c r="E102" s="338"/>
      <c r="F102" s="338"/>
      <c r="G102" s="338"/>
      <c r="H102" s="338"/>
      <c r="I102" s="338"/>
      <c r="J102" s="338"/>
      <c r="K102" s="231"/>
    </row>
    <row r="103" spans="2:11" s="1" customFormat="1" ht="17.25" customHeight="1">
      <c r="B103" s="230"/>
      <c r="C103" s="232" t="s">
        <v>687</v>
      </c>
      <c r="D103" s="232"/>
      <c r="E103" s="232"/>
      <c r="F103" s="232" t="s">
        <v>688</v>
      </c>
      <c r="G103" s="233"/>
      <c r="H103" s="232" t="s">
        <v>54</v>
      </c>
      <c r="I103" s="232" t="s">
        <v>57</v>
      </c>
      <c r="J103" s="232" t="s">
        <v>689</v>
      </c>
      <c r="K103" s="231"/>
    </row>
    <row r="104" spans="2:11" s="1" customFormat="1" ht="17.25" customHeight="1">
      <c r="B104" s="230"/>
      <c r="C104" s="234" t="s">
        <v>690</v>
      </c>
      <c r="D104" s="234"/>
      <c r="E104" s="234"/>
      <c r="F104" s="235" t="s">
        <v>691</v>
      </c>
      <c r="G104" s="236"/>
      <c r="H104" s="234"/>
      <c r="I104" s="234"/>
      <c r="J104" s="234" t="s">
        <v>692</v>
      </c>
      <c r="K104" s="231"/>
    </row>
    <row r="105" spans="2:11" s="1" customFormat="1" ht="5.25" customHeight="1">
      <c r="B105" s="230"/>
      <c r="C105" s="232"/>
      <c r="D105" s="232"/>
      <c r="E105" s="232"/>
      <c r="F105" s="232"/>
      <c r="G105" s="250"/>
      <c r="H105" s="232"/>
      <c r="I105" s="232"/>
      <c r="J105" s="232"/>
      <c r="K105" s="231"/>
    </row>
    <row r="106" spans="2:11" s="1" customFormat="1" ht="15" customHeight="1">
      <c r="B106" s="230"/>
      <c r="C106" s="219" t="s">
        <v>53</v>
      </c>
      <c r="D106" s="239"/>
      <c r="E106" s="239"/>
      <c r="F106" s="240" t="s">
        <v>693</v>
      </c>
      <c r="G106" s="219"/>
      <c r="H106" s="219" t="s">
        <v>733</v>
      </c>
      <c r="I106" s="219" t="s">
        <v>695</v>
      </c>
      <c r="J106" s="219">
        <v>20</v>
      </c>
      <c r="K106" s="231"/>
    </row>
    <row r="107" spans="2:11" s="1" customFormat="1" ht="15" customHeight="1">
      <c r="B107" s="230"/>
      <c r="C107" s="219" t="s">
        <v>696</v>
      </c>
      <c r="D107" s="219"/>
      <c r="E107" s="219"/>
      <c r="F107" s="240" t="s">
        <v>693</v>
      </c>
      <c r="G107" s="219"/>
      <c r="H107" s="219" t="s">
        <v>733</v>
      </c>
      <c r="I107" s="219" t="s">
        <v>695</v>
      </c>
      <c r="J107" s="219">
        <v>120</v>
      </c>
      <c r="K107" s="231"/>
    </row>
    <row r="108" spans="2:11" s="1" customFormat="1" ht="15" customHeight="1">
      <c r="B108" s="242"/>
      <c r="C108" s="219" t="s">
        <v>698</v>
      </c>
      <c r="D108" s="219"/>
      <c r="E108" s="219"/>
      <c r="F108" s="240" t="s">
        <v>699</v>
      </c>
      <c r="G108" s="219"/>
      <c r="H108" s="219" t="s">
        <v>733</v>
      </c>
      <c r="I108" s="219" t="s">
        <v>695</v>
      </c>
      <c r="J108" s="219">
        <v>50</v>
      </c>
      <c r="K108" s="231"/>
    </row>
    <row r="109" spans="2:11" s="1" customFormat="1" ht="15" customHeight="1">
      <c r="B109" s="242"/>
      <c r="C109" s="219" t="s">
        <v>701</v>
      </c>
      <c r="D109" s="219"/>
      <c r="E109" s="219"/>
      <c r="F109" s="240" t="s">
        <v>693</v>
      </c>
      <c r="G109" s="219"/>
      <c r="H109" s="219" t="s">
        <v>733</v>
      </c>
      <c r="I109" s="219" t="s">
        <v>703</v>
      </c>
      <c r="J109" s="219"/>
      <c r="K109" s="231"/>
    </row>
    <row r="110" spans="2:11" s="1" customFormat="1" ht="15" customHeight="1">
      <c r="B110" s="242"/>
      <c r="C110" s="219" t="s">
        <v>712</v>
      </c>
      <c r="D110" s="219"/>
      <c r="E110" s="219"/>
      <c r="F110" s="240" t="s">
        <v>699</v>
      </c>
      <c r="G110" s="219"/>
      <c r="H110" s="219" t="s">
        <v>733</v>
      </c>
      <c r="I110" s="219" t="s">
        <v>695</v>
      </c>
      <c r="J110" s="219">
        <v>50</v>
      </c>
      <c r="K110" s="231"/>
    </row>
    <row r="111" spans="2:11" s="1" customFormat="1" ht="15" customHeight="1">
      <c r="B111" s="242"/>
      <c r="C111" s="219" t="s">
        <v>720</v>
      </c>
      <c r="D111" s="219"/>
      <c r="E111" s="219"/>
      <c r="F111" s="240" t="s">
        <v>699</v>
      </c>
      <c r="G111" s="219"/>
      <c r="H111" s="219" t="s">
        <v>733</v>
      </c>
      <c r="I111" s="219" t="s">
        <v>695</v>
      </c>
      <c r="J111" s="219">
        <v>50</v>
      </c>
      <c r="K111" s="231"/>
    </row>
    <row r="112" spans="2:11" s="1" customFormat="1" ht="15" customHeight="1">
      <c r="B112" s="242"/>
      <c r="C112" s="219" t="s">
        <v>718</v>
      </c>
      <c r="D112" s="219"/>
      <c r="E112" s="219"/>
      <c r="F112" s="240" t="s">
        <v>699</v>
      </c>
      <c r="G112" s="219"/>
      <c r="H112" s="219" t="s">
        <v>733</v>
      </c>
      <c r="I112" s="219" t="s">
        <v>695</v>
      </c>
      <c r="J112" s="219">
        <v>50</v>
      </c>
      <c r="K112" s="231"/>
    </row>
    <row r="113" spans="2:11" s="1" customFormat="1" ht="15" customHeight="1">
      <c r="B113" s="242"/>
      <c r="C113" s="219" t="s">
        <v>53</v>
      </c>
      <c r="D113" s="219"/>
      <c r="E113" s="219"/>
      <c r="F113" s="240" t="s">
        <v>693</v>
      </c>
      <c r="G113" s="219"/>
      <c r="H113" s="219" t="s">
        <v>734</v>
      </c>
      <c r="I113" s="219" t="s">
        <v>695</v>
      </c>
      <c r="J113" s="219">
        <v>20</v>
      </c>
      <c r="K113" s="231"/>
    </row>
    <row r="114" spans="2:11" s="1" customFormat="1" ht="15" customHeight="1">
      <c r="B114" s="242"/>
      <c r="C114" s="219" t="s">
        <v>735</v>
      </c>
      <c r="D114" s="219"/>
      <c r="E114" s="219"/>
      <c r="F114" s="240" t="s">
        <v>693</v>
      </c>
      <c r="G114" s="219"/>
      <c r="H114" s="219" t="s">
        <v>736</v>
      </c>
      <c r="I114" s="219" t="s">
        <v>695</v>
      </c>
      <c r="J114" s="219">
        <v>120</v>
      </c>
      <c r="K114" s="231"/>
    </row>
    <row r="115" spans="2:11" s="1" customFormat="1" ht="15" customHeight="1">
      <c r="B115" s="242"/>
      <c r="C115" s="219" t="s">
        <v>38</v>
      </c>
      <c r="D115" s="219"/>
      <c r="E115" s="219"/>
      <c r="F115" s="240" t="s">
        <v>693</v>
      </c>
      <c r="G115" s="219"/>
      <c r="H115" s="219" t="s">
        <v>737</v>
      </c>
      <c r="I115" s="219" t="s">
        <v>728</v>
      </c>
      <c r="J115" s="219"/>
      <c r="K115" s="231"/>
    </row>
    <row r="116" spans="2:11" s="1" customFormat="1" ht="15" customHeight="1">
      <c r="B116" s="242"/>
      <c r="C116" s="219" t="s">
        <v>48</v>
      </c>
      <c r="D116" s="219"/>
      <c r="E116" s="219"/>
      <c r="F116" s="240" t="s">
        <v>693</v>
      </c>
      <c r="G116" s="219"/>
      <c r="H116" s="219" t="s">
        <v>738</v>
      </c>
      <c r="I116" s="219" t="s">
        <v>728</v>
      </c>
      <c r="J116" s="219"/>
      <c r="K116" s="231"/>
    </row>
    <row r="117" spans="2:11" s="1" customFormat="1" ht="15" customHeight="1">
      <c r="B117" s="242"/>
      <c r="C117" s="219" t="s">
        <v>57</v>
      </c>
      <c r="D117" s="219"/>
      <c r="E117" s="219"/>
      <c r="F117" s="240" t="s">
        <v>693</v>
      </c>
      <c r="G117" s="219"/>
      <c r="H117" s="219" t="s">
        <v>739</v>
      </c>
      <c r="I117" s="219" t="s">
        <v>740</v>
      </c>
      <c r="J117" s="219"/>
      <c r="K117" s="231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s="1" customFormat="1" ht="18.75" customHeight="1"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</row>
    <row r="121" spans="2:11" s="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s="1" customFormat="1" ht="45" customHeight="1">
      <c r="B122" s="258"/>
      <c r="C122" s="339" t="s">
        <v>741</v>
      </c>
      <c r="D122" s="339"/>
      <c r="E122" s="339"/>
      <c r="F122" s="339"/>
      <c r="G122" s="339"/>
      <c r="H122" s="339"/>
      <c r="I122" s="339"/>
      <c r="J122" s="339"/>
      <c r="K122" s="259"/>
    </row>
    <row r="123" spans="2:11" s="1" customFormat="1" ht="17.25" customHeight="1">
      <c r="B123" s="260"/>
      <c r="C123" s="232" t="s">
        <v>687</v>
      </c>
      <c r="D123" s="232"/>
      <c r="E123" s="232"/>
      <c r="F123" s="232" t="s">
        <v>688</v>
      </c>
      <c r="G123" s="233"/>
      <c r="H123" s="232" t="s">
        <v>54</v>
      </c>
      <c r="I123" s="232" t="s">
        <v>57</v>
      </c>
      <c r="J123" s="232" t="s">
        <v>689</v>
      </c>
      <c r="K123" s="261"/>
    </row>
    <row r="124" spans="2:11" s="1" customFormat="1" ht="17.25" customHeight="1">
      <c r="B124" s="260"/>
      <c r="C124" s="234" t="s">
        <v>690</v>
      </c>
      <c r="D124" s="234"/>
      <c r="E124" s="234"/>
      <c r="F124" s="235" t="s">
        <v>691</v>
      </c>
      <c r="G124" s="236"/>
      <c r="H124" s="234"/>
      <c r="I124" s="234"/>
      <c r="J124" s="234" t="s">
        <v>692</v>
      </c>
      <c r="K124" s="261"/>
    </row>
    <row r="125" spans="2:11" s="1" customFormat="1" ht="5.25" customHeight="1">
      <c r="B125" s="262"/>
      <c r="C125" s="237"/>
      <c r="D125" s="237"/>
      <c r="E125" s="237"/>
      <c r="F125" s="237"/>
      <c r="G125" s="263"/>
      <c r="H125" s="237"/>
      <c r="I125" s="237"/>
      <c r="J125" s="237"/>
      <c r="K125" s="264"/>
    </row>
    <row r="126" spans="2:11" s="1" customFormat="1" ht="15" customHeight="1">
      <c r="B126" s="262"/>
      <c r="C126" s="219" t="s">
        <v>696</v>
      </c>
      <c r="D126" s="239"/>
      <c r="E126" s="239"/>
      <c r="F126" s="240" t="s">
        <v>693</v>
      </c>
      <c r="G126" s="219"/>
      <c r="H126" s="219" t="s">
        <v>733</v>
      </c>
      <c r="I126" s="219" t="s">
        <v>695</v>
      </c>
      <c r="J126" s="219">
        <v>120</v>
      </c>
      <c r="K126" s="265"/>
    </row>
    <row r="127" spans="2:11" s="1" customFormat="1" ht="15" customHeight="1">
      <c r="B127" s="262"/>
      <c r="C127" s="219" t="s">
        <v>742</v>
      </c>
      <c r="D127" s="219"/>
      <c r="E127" s="219"/>
      <c r="F127" s="240" t="s">
        <v>693</v>
      </c>
      <c r="G127" s="219"/>
      <c r="H127" s="219" t="s">
        <v>743</v>
      </c>
      <c r="I127" s="219" t="s">
        <v>695</v>
      </c>
      <c r="J127" s="219" t="s">
        <v>744</v>
      </c>
      <c r="K127" s="265"/>
    </row>
    <row r="128" spans="2:11" s="1" customFormat="1" ht="15" customHeight="1">
      <c r="B128" s="262"/>
      <c r="C128" s="219" t="s">
        <v>641</v>
      </c>
      <c r="D128" s="219"/>
      <c r="E128" s="219"/>
      <c r="F128" s="240" t="s">
        <v>693</v>
      </c>
      <c r="G128" s="219"/>
      <c r="H128" s="219" t="s">
        <v>745</v>
      </c>
      <c r="I128" s="219" t="s">
        <v>695</v>
      </c>
      <c r="J128" s="219" t="s">
        <v>744</v>
      </c>
      <c r="K128" s="265"/>
    </row>
    <row r="129" spans="2:11" s="1" customFormat="1" ht="15" customHeight="1">
      <c r="B129" s="262"/>
      <c r="C129" s="219" t="s">
        <v>704</v>
      </c>
      <c r="D129" s="219"/>
      <c r="E129" s="219"/>
      <c r="F129" s="240" t="s">
        <v>699</v>
      </c>
      <c r="G129" s="219"/>
      <c r="H129" s="219" t="s">
        <v>705</v>
      </c>
      <c r="I129" s="219" t="s">
        <v>695</v>
      </c>
      <c r="J129" s="219">
        <v>15</v>
      </c>
      <c r="K129" s="265"/>
    </row>
    <row r="130" spans="2:11" s="1" customFormat="1" ht="15" customHeight="1">
      <c r="B130" s="262"/>
      <c r="C130" s="243" t="s">
        <v>706</v>
      </c>
      <c r="D130" s="243"/>
      <c r="E130" s="243"/>
      <c r="F130" s="244" t="s">
        <v>699</v>
      </c>
      <c r="G130" s="243"/>
      <c r="H130" s="243" t="s">
        <v>707</v>
      </c>
      <c r="I130" s="243" t="s">
        <v>695</v>
      </c>
      <c r="J130" s="243">
        <v>15</v>
      </c>
      <c r="K130" s="265"/>
    </row>
    <row r="131" spans="2:11" s="1" customFormat="1" ht="15" customHeight="1">
      <c r="B131" s="262"/>
      <c r="C131" s="243" t="s">
        <v>708</v>
      </c>
      <c r="D131" s="243"/>
      <c r="E131" s="243"/>
      <c r="F131" s="244" t="s">
        <v>699</v>
      </c>
      <c r="G131" s="243"/>
      <c r="H131" s="243" t="s">
        <v>709</v>
      </c>
      <c r="I131" s="243" t="s">
        <v>695</v>
      </c>
      <c r="J131" s="243">
        <v>20</v>
      </c>
      <c r="K131" s="265"/>
    </row>
    <row r="132" spans="2:11" s="1" customFormat="1" ht="15" customHeight="1">
      <c r="B132" s="262"/>
      <c r="C132" s="243" t="s">
        <v>710</v>
      </c>
      <c r="D132" s="243"/>
      <c r="E132" s="243"/>
      <c r="F132" s="244" t="s">
        <v>699</v>
      </c>
      <c r="G132" s="243"/>
      <c r="H132" s="243" t="s">
        <v>711</v>
      </c>
      <c r="I132" s="243" t="s">
        <v>695</v>
      </c>
      <c r="J132" s="243">
        <v>20</v>
      </c>
      <c r="K132" s="265"/>
    </row>
    <row r="133" spans="2:11" s="1" customFormat="1" ht="15" customHeight="1">
      <c r="B133" s="262"/>
      <c r="C133" s="219" t="s">
        <v>698</v>
      </c>
      <c r="D133" s="219"/>
      <c r="E133" s="219"/>
      <c r="F133" s="240" t="s">
        <v>699</v>
      </c>
      <c r="G133" s="219"/>
      <c r="H133" s="219" t="s">
        <v>733</v>
      </c>
      <c r="I133" s="219" t="s">
        <v>695</v>
      </c>
      <c r="J133" s="219">
        <v>50</v>
      </c>
      <c r="K133" s="265"/>
    </row>
    <row r="134" spans="2:11" s="1" customFormat="1" ht="15" customHeight="1">
      <c r="B134" s="262"/>
      <c r="C134" s="219" t="s">
        <v>712</v>
      </c>
      <c r="D134" s="219"/>
      <c r="E134" s="219"/>
      <c r="F134" s="240" t="s">
        <v>699</v>
      </c>
      <c r="G134" s="219"/>
      <c r="H134" s="219" t="s">
        <v>733</v>
      </c>
      <c r="I134" s="219" t="s">
        <v>695</v>
      </c>
      <c r="J134" s="219">
        <v>50</v>
      </c>
      <c r="K134" s="265"/>
    </row>
    <row r="135" spans="2:11" s="1" customFormat="1" ht="15" customHeight="1">
      <c r="B135" s="262"/>
      <c r="C135" s="219" t="s">
        <v>718</v>
      </c>
      <c r="D135" s="219"/>
      <c r="E135" s="219"/>
      <c r="F135" s="240" t="s">
        <v>699</v>
      </c>
      <c r="G135" s="219"/>
      <c r="H135" s="219" t="s">
        <v>733</v>
      </c>
      <c r="I135" s="219" t="s">
        <v>695</v>
      </c>
      <c r="J135" s="219">
        <v>50</v>
      </c>
      <c r="K135" s="265"/>
    </row>
    <row r="136" spans="2:11" s="1" customFormat="1" ht="15" customHeight="1">
      <c r="B136" s="262"/>
      <c r="C136" s="219" t="s">
        <v>720</v>
      </c>
      <c r="D136" s="219"/>
      <c r="E136" s="219"/>
      <c r="F136" s="240" t="s">
        <v>699</v>
      </c>
      <c r="G136" s="219"/>
      <c r="H136" s="219" t="s">
        <v>733</v>
      </c>
      <c r="I136" s="219" t="s">
        <v>695</v>
      </c>
      <c r="J136" s="219">
        <v>50</v>
      </c>
      <c r="K136" s="265"/>
    </row>
    <row r="137" spans="2:11" s="1" customFormat="1" ht="15" customHeight="1">
      <c r="B137" s="262"/>
      <c r="C137" s="219" t="s">
        <v>721</v>
      </c>
      <c r="D137" s="219"/>
      <c r="E137" s="219"/>
      <c r="F137" s="240" t="s">
        <v>699</v>
      </c>
      <c r="G137" s="219"/>
      <c r="H137" s="219" t="s">
        <v>746</v>
      </c>
      <c r="I137" s="219" t="s">
        <v>695</v>
      </c>
      <c r="J137" s="219">
        <v>255</v>
      </c>
      <c r="K137" s="265"/>
    </row>
    <row r="138" spans="2:11" s="1" customFormat="1" ht="15" customHeight="1">
      <c r="B138" s="262"/>
      <c r="C138" s="219" t="s">
        <v>723</v>
      </c>
      <c r="D138" s="219"/>
      <c r="E138" s="219"/>
      <c r="F138" s="240" t="s">
        <v>693</v>
      </c>
      <c r="G138" s="219"/>
      <c r="H138" s="219" t="s">
        <v>747</v>
      </c>
      <c r="I138" s="219" t="s">
        <v>725</v>
      </c>
      <c r="J138" s="219"/>
      <c r="K138" s="265"/>
    </row>
    <row r="139" spans="2:11" s="1" customFormat="1" ht="15" customHeight="1">
      <c r="B139" s="262"/>
      <c r="C139" s="219" t="s">
        <v>726</v>
      </c>
      <c r="D139" s="219"/>
      <c r="E139" s="219"/>
      <c r="F139" s="240" t="s">
        <v>693</v>
      </c>
      <c r="G139" s="219"/>
      <c r="H139" s="219" t="s">
        <v>748</v>
      </c>
      <c r="I139" s="219" t="s">
        <v>728</v>
      </c>
      <c r="J139" s="219"/>
      <c r="K139" s="265"/>
    </row>
    <row r="140" spans="2:11" s="1" customFormat="1" ht="15" customHeight="1">
      <c r="B140" s="262"/>
      <c r="C140" s="219" t="s">
        <v>729</v>
      </c>
      <c r="D140" s="219"/>
      <c r="E140" s="219"/>
      <c r="F140" s="240" t="s">
        <v>693</v>
      </c>
      <c r="G140" s="219"/>
      <c r="H140" s="219" t="s">
        <v>729</v>
      </c>
      <c r="I140" s="219" t="s">
        <v>728</v>
      </c>
      <c r="J140" s="219"/>
      <c r="K140" s="265"/>
    </row>
    <row r="141" spans="2:11" s="1" customFormat="1" ht="15" customHeight="1">
      <c r="B141" s="262"/>
      <c r="C141" s="219" t="s">
        <v>38</v>
      </c>
      <c r="D141" s="219"/>
      <c r="E141" s="219"/>
      <c r="F141" s="240" t="s">
        <v>693</v>
      </c>
      <c r="G141" s="219"/>
      <c r="H141" s="219" t="s">
        <v>749</v>
      </c>
      <c r="I141" s="219" t="s">
        <v>728</v>
      </c>
      <c r="J141" s="219"/>
      <c r="K141" s="265"/>
    </row>
    <row r="142" spans="2:11" s="1" customFormat="1" ht="15" customHeight="1">
      <c r="B142" s="262"/>
      <c r="C142" s="219" t="s">
        <v>750</v>
      </c>
      <c r="D142" s="219"/>
      <c r="E142" s="219"/>
      <c r="F142" s="240" t="s">
        <v>693</v>
      </c>
      <c r="G142" s="219"/>
      <c r="H142" s="219" t="s">
        <v>751</v>
      </c>
      <c r="I142" s="219" t="s">
        <v>728</v>
      </c>
      <c r="J142" s="219"/>
      <c r="K142" s="265"/>
    </row>
    <row r="143" spans="2:11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s="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s="1" customFormat="1" ht="18.75" customHeight="1"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</row>
    <row r="146" spans="2:11" s="1" customFormat="1" ht="7.5" customHeight="1">
      <c r="B146" s="227"/>
      <c r="C146" s="228"/>
      <c r="D146" s="228"/>
      <c r="E146" s="228"/>
      <c r="F146" s="228"/>
      <c r="G146" s="228"/>
      <c r="H146" s="228"/>
      <c r="I146" s="228"/>
      <c r="J146" s="228"/>
      <c r="K146" s="229"/>
    </row>
    <row r="147" spans="2:11" s="1" customFormat="1" ht="45" customHeight="1">
      <c r="B147" s="230"/>
      <c r="C147" s="338" t="s">
        <v>752</v>
      </c>
      <c r="D147" s="338"/>
      <c r="E147" s="338"/>
      <c r="F147" s="338"/>
      <c r="G147" s="338"/>
      <c r="H147" s="338"/>
      <c r="I147" s="338"/>
      <c r="J147" s="338"/>
      <c r="K147" s="231"/>
    </row>
    <row r="148" spans="2:11" s="1" customFormat="1" ht="17.25" customHeight="1">
      <c r="B148" s="230"/>
      <c r="C148" s="232" t="s">
        <v>687</v>
      </c>
      <c r="D148" s="232"/>
      <c r="E148" s="232"/>
      <c r="F148" s="232" t="s">
        <v>688</v>
      </c>
      <c r="G148" s="233"/>
      <c r="H148" s="232" t="s">
        <v>54</v>
      </c>
      <c r="I148" s="232" t="s">
        <v>57</v>
      </c>
      <c r="J148" s="232" t="s">
        <v>689</v>
      </c>
      <c r="K148" s="231"/>
    </row>
    <row r="149" spans="2:11" s="1" customFormat="1" ht="17.25" customHeight="1">
      <c r="B149" s="230"/>
      <c r="C149" s="234" t="s">
        <v>690</v>
      </c>
      <c r="D149" s="234"/>
      <c r="E149" s="234"/>
      <c r="F149" s="235" t="s">
        <v>691</v>
      </c>
      <c r="G149" s="236"/>
      <c r="H149" s="234"/>
      <c r="I149" s="234"/>
      <c r="J149" s="234" t="s">
        <v>692</v>
      </c>
      <c r="K149" s="231"/>
    </row>
    <row r="150" spans="2:11" s="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5"/>
    </row>
    <row r="151" spans="2:11" s="1" customFormat="1" ht="15" customHeight="1">
      <c r="B151" s="242"/>
      <c r="C151" s="269" t="s">
        <v>696</v>
      </c>
      <c r="D151" s="219"/>
      <c r="E151" s="219"/>
      <c r="F151" s="270" t="s">
        <v>693</v>
      </c>
      <c r="G151" s="219"/>
      <c r="H151" s="269" t="s">
        <v>733</v>
      </c>
      <c r="I151" s="269" t="s">
        <v>695</v>
      </c>
      <c r="J151" s="269">
        <v>120</v>
      </c>
      <c r="K151" s="265"/>
    </row>
    <row r="152" spans="2:11" s="1" customFormat="1" ht="15" customHeight="1">
      <c r="B152" s="242"/>
      <c r="C152" s="269" t="s">
        <v>742</v>
      </c>
      <c r="D152" s="219"/>
      <c r="E152" s="219"/>
      <c r="F152" s="270" t="s">
        <v>693</v>
      </c>
      <c r="G152" s="219"/>
      <c r="H152" s="269" t="s">
        <v>753</v>
      </c>
      <c r="I152" s="269" t="s">
        <v>695</v>
      </c>
      <c r="J152" s="269" t="s">
        <v>744</v>
      </c>
      <c r="K152" s="265"/>
    </row>
    <row r="153" spans="2:11" s="1" customFormat="1" ht="15" customHeight="1">
      <c r="B153" s="242"/>
      <c r="C153" s="269" t="s">
        <v>641</v>
      </c>
      <c r="D153" s="219"/>
      <c r="E153" s="219"/>
      <c r="F153" s="270" t="s">
        <v>693</v>
      </c>
      <c r="G153" s="219"/>
      <c r="H153" s="269" t="s">
        <v>754</v>
      </c>
      <c r="I153" s="269" t="s">
        <v>695</v>
      </c>
      <c r="J153" s="269" t="s">
        <v>744</v>
      </c>
      <c r="K153" s="265"/>
    </row>
    <row r="154" spans="2:11" s="1" customFormat="1" ht="15" customHeight="1">
      <c r="B154" s="242"/>
      <c r="C154" s="269" t="s">
        <v>698</v>
      </c>
      <c r="D154" s="219"/>
      <c r="E154" s="219"/>
      <c r="F154" s="270" t="s">
        <v>699</v>
      </c>
      <c r="G154" s="219"/>
      <c r="H154" s="269" t="s">
        <v>733</v>
      </c>
      <c r="I154" s="269" t="s">
        <v>695</v>
      </c>
      <c r="J154" s="269">
        <v>50</v>
      </c>
      <c r="K154" s="265"/>
    </row>
    <row r="155" spans="2:11" s="1" customFormat="1" ht="15" customHeight="1">
      <c r="B155" s="242"/>
      <c r="C155" s="269" t="s">
        <v>701</v>
      </c>
      <c r="D155" s="219"/>
      <c r="E155" s="219"/>
      <c r="F155" s="270" t="s">
        <v>693</v>
      </c>
      <c r="G155" s="219"/>
      <c r="H155" s="269" t="s">
        <v>733</v>
      </c>
      <c r="I155" s="269" t="s">
        <v>703</v>
      </c>
      <c r="J155" s="269"/>
      <c r="K155" s="265"/>
    </row>
    <row r="156" spans="2:11" s="1" customFormat="1" ht="15" customHeight="1">
      <c r="B156" s="242"/>
      <c r="C156" s="269" t="s">
        <v>712</v>
      </c>
      <c r="D156" s="219"/>
      <c r="E156" s="219"/>
      <c r="F156" s="270" t="s">
        <v>699</v>
      </c>
      <c r="G156" s="219"/>
      <c r="H156" s="269" t="s">
        <v>733</v>
      </c>
      <c r="I156" s="269" t="s">
        <v>695</v>
      </c>
      <c r="J156" s="269">
        <v>50</v>
      </c>
      <c r="K156" s="265"/>
    </row>
    <row r="157" spans="2:11" s="1" customFormat="1" ht="15" customHeight="1">
      <c r="B157" s="242"/>
      <c r="C157" s="269" t="s">
        <v>720</v>
      </c>
      <c r="D157" s="219"/>
      <c r="E157" s="219"/>
      <c r="F157" s="270" t="s">
        <v>699</v>
      </c>
      <c r="G157" s="219"/>
      <c r="H157" s="269" t="s">
        <v>733</v>
      </c>
      <c r="I157" s="269" t="s">
        <v>695</v>
      </c>
      <c r="J157" s="269">
        <v>50</v>
      </c>
      <c r="K157" s="265"/>
    </row>
    <row r="158" spans="2:11" s="1" customFormat="1" ht="15" customHeight="1">
      <c r="B158" s="242"/>
      <c r="C158" s="269" t="s">
        <v>718</v>
      </c>
      <c r="D158" s="219"/>
      <c r="E158" s="219"/>
      <c r="F158" s="270" t="s">
        <v>699</v>
      </c>
      <c r="G158" s="219"/>
      <c r="H158" s="269" t="s">
        <v>733</v>
      </c>
      <c r="I158" s="269" t="s">
        <v>695</v>
      </c>
      <c r="J158" s="269">
        <v>50</v>
      </c>
      <c r="K158" s="265"/>
    </row>
    <row r="159" spans="2:11" s="1" customFormat="1" ht="15" customHeight="1">
      <c r="B159" s="242"/>
      <c r="C159" s="269" t="s">
        <v>99</v>
      </c>
      <c r="D159" s="219"/>
      <c r="E159" s="219"/>
      <c r="F159" s="270" t="s">
        <v>693</v>
      </c>
      <c r="G159" s="219"/>
      <c r="H159" s="269" t="s">
        <v>755</v>
      </c>
      <c r="I159" s="269" t="s">
        <v>695</v>
      </c>
      <c r="J159" s="269" t="s">
        <v>756</v>
      </c>
      <c r="K159" s="265"/>
    </row>
    <row r="160" spans="2:11" s="1" customFormat="1" ht="15" customHeight="1">
      <c r="B160" s="242"/>
      <c r="C160" s="269" t="s">
        <v>757</v>
      </c>
      <c r="D160" s="219"/>
      <c r="E160" s="219"/>
      <c r="F160" s="270" t="s">
        <v>693</v>
      </c>
      <c r="G160" s="219"/>
      <c r="H160" s="269" t="s">
        <v>758</v>
      </c>
      <c r="I160" s="269" t="s">
        <v>728</v>
      </c>
      <c r="J160" s="269"/>
      <c r="K160" s="265"/>
    </row>
    <row r="161" spans="2:11" s="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s="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s="1" customFormat="1" ht="18.75" customHeight="1"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</row>
    <row r="164" spans="2:11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2:11" s="1" customFormat="1" ht="45" customHeight="1">
      <c r="B165" s="211"/>
      <c r="C165" s="339" t="s">
        <v>759</v>
      </c>
      <c r="D165" s="339"/>
      <c r="E165" s="339"/>
      <c r="F165" s="339"/>
      <c r="G165" s="339"/>
      <c r="H165" s="339"/>
      <c r="I165" s="339"/>
      <c r="J165" s="339"/>
      <c r="K165" s="212"/>
    </row>
    <row r="166" spans="2:11" s="1" customFormat="1" ht="17.25" customHeight="1">
      <c r="B166" s="211"/>
      <c r="C166" s="232" t="s">
        <v>687</v>
      </c>
      <c r="D166" s="232"/>
      <c r="E166" s="232"/>
      <c r="F166" s="232" t="s">
        <v>688</v>
      </c>
      <c r="G166" s="274"/>
      <c r="H166" s="275" t="s">
        <v>54</v>
      </c>
      <c r="I166" s="275" t="s">
        <v>57</v>
      </c>
      <c r="J166" s="232" t="s">
        <v>689</v>
      </c>
      <c r="K166" s="212"/>
    </row>
    <row r="167" spans="2:11" s="1" customFormat="1" ht="17.25" customHeight="1">
      <c r="B167" s="213"/>
      <c r="C167" s="234" t="s">
        <v>690</v>
      </c>
      <c r="D167" s="234"/>
      <c r="E167" s="234"/>
      <c r="F167" s="235" t="s">
        <v>691</v>
      </c>
      <c r="G167" s="276"/>
      <c r="H167" s="277"/>
      <c r="I167" s="277"/>
      <c r="J167" s="234" t="s">
        <v>692</v>
      </c>
      <c r="K167" s="214"/>
    </row>
    <row r="168" spans="2:11" s="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5"/>
    </row>
    <row r="169" spans="2:11" s="1" customFormat="1" ht="15" customHeight="1">
      <c r="B169" s="242"/>
      <c r="C169" s="219" t="s">
        <v>696</v>
      </c>
      <c r="D169" s="219"/>
      <c r="E169" s="219"/>
      <c r="F169" s="240" t="s">
        <v>693</v>
      </c>
      <c r="G169" s="219"/>
      <c r="H169" s="219" t="s">
        <v>733</v>
      </c>
      <c r="I169" s="219" t="s">
        <v>695</v>
      </c>
      <c r="J169" s="219">
        <v>120</v>
      </c>
      <c r="K169" s="265"/>
    </row>
    <row r="170" spans="2:11" s="1" customFormat="1" ht="15" customHeight="1">
      <c r="B170" s="242"/>
      <c r="C170" s="219" t="s">
        <v>742</v>
      </c>
      <c r="D170" s="219"/>
      <c r="E170" s="219"/>
      <c r="F170" s="240" t="s">
        <v>693</v>
      </c>
      <c r="G170" s="219"/>
      <c r="H170" s="219" t="s">
        <v>743</v>
      </c>
      <c r="I170" s="219" t="s">
        <v>695</v>
      </c>
      <c r="J170" s="219" t="s">
        <v>744</v>
      </c>
      <c r="K170" s="265"/>
    </row>
    <row r="171" spans="2:11" s="1" customFormat="1" ht="15" customHeight="1">
      <c r="B171" s="242"/>
      <c r="C171" s="219" t="s">
        <v>641</v>
      </c>
      <c r="D171" s="219"/>
      <c r="E171" s="219"/>
      <c r="F171" s="240" t="s">
        <v>693</v>
      </c>
      <c r="G171" s="219"/>
      <c r="H171" s="219" t="s">
        <v>760</v>
      </c>
      <c r="I171" s="219" t="s">
        <v>695</v>
      </c>
      <c r="J171" s="219" t="s">
        <v>744</v>
      </c>
      <c r="K171" s="265"/>
    </row>
    <row r="172" spans="2:11" s="1" customFormat="1" ht="15" customHeight="1">
      <c r="B172" s="242"/>
      <c r="C172" s="219" t="s">
        <v>698</v>
      </c>
      <c r="D172" s="219"/>
      <c r="E172" s="219"/>
      <c r="F172" s="240" t="s">
        <v>699</v>
      </c>
      <c r="G172" s="219"/>
      <c r="H172" s="219" t="s">
        <v>760</v>
      </c>
      <c r="I172" s="219" t="s">
        <v>695</v>
      </c>
      <c r="J172" s="219">
        <v>50</v>
      </c>
      <c r="K172" s="265"/>
    </row>
    <row r="173" spans="2:11" s="1" customFormat="1" ht="15" customHeight="1">
      <c r="B173" s="242"/>
      <c r="C173" s="219" t="s">
        <v>701</v>
      </c>
      <c r="D173" s="219"/>
      <c r="E173" s="219"/>
      <c r="F173" s="240" t="s">
        <v>693</v>
      </c>
      <c r="G173" s="219"/>
      <c r="H173" s="219" t="s">
        <v>760</v>
      </c>
      <c r="I173" s="219" t="s">
        <v>703</v>
      </c>
      <c r="J173" s="219"/>
      <c r="K173" s="265"/>
    </row>
    <row r="174" spans="2:11" s="1" customFormat="1" ht="15" customHeight="1">
      <c r="B174" s="242"/>
      <c r="C174" s="219" t="s">
        <v>712</v>
      </c>
      <c r="D174" s="219"/>
      <c r="E174" s="219"/>
      <c r="F174" s="240" t="s">
        <v>699</v>
      </c>
      <c r="G174" s="219"/>
      <c r="H174" s="219" t="s">
        <v>760</v>
      </c>
      <c r="I174" s="219" t="s">
        <v>695</v>
      </c>
      <c r="J174" s="219">
        <v>50</v>
      </c>
      <c r="K174" s="265"/>
    </row>
    <row r="175" spans="2:11" s="1" customFormat="1" ht="15" customHeight="1">
      <c r="B175" s="242"/>
      <c r="C175" s="219" t="s">
        <v>720</v>
      </c>
      <c r="D175" s="219"/>
      <c r="E175" s="219"/>
      <c r="F175" s="240" t="s">
        <v>699</v>
      </c>
      <c r="G175" s="219"/>
      <c r="H175" s="219" t="s">
        <v>760</v>
      </c>
      <c r="I175" s="219" t="s">
        <v>695</v>
      </c>
      <c r="J175" s="219">
        <v>50</v>
      </c>
      <c r="K175" s="265"/>
    </row>
    <row r="176" spans="2:11" s="1" customFormat="1" ht="15" customHeight="1">
      <c r="B176" s="242"/>
      <c r="C176" s="219" t="s">
        <v>718</v>
      </c>
      <c r="D176" s="219"/>
      <c r="E176" s="219"/>
      <c r="F176" s="240" t="s">
        <v>699</v>
      </c>
      <c r="G176" s="219"/>
      <c r="H176" s="219" t="s">
        <v>760</v>
      </c>
      <c r="I176" s="219" t="s">
        <v>695</v>
      </c>
      <c r="J176" s="219">
        <v>50</v>
      </c>
      <c r="K176" s="265"/>
    </row>
    <row r="177" spans="2:11" s="1" customFormat="1" ht="15" customHeight="1">
      <c r="B177" s="242"/>
      <c r="C177" s="219" t="s">
        <v>106</v>
      </c>
      <c r="D177" s="219"/>
      <c r="E177" s="219"/>
      <c r="F177" s="240" t="s">
        <v>693</v>
      </c>
      <c r="G177" s="219"/>
      <c r="H177" s="219" t="s">
        <v>761</v>
      </c>
      <c r="I177" s="219" t="s">
        <v>762</v>
      </c>
      <c r="J177" s="219"/>
      <c r="K177" s="265"/>
    </row>
    <row r="178" spans="2:11" s="1" customFormat="1" ht="15" customHeight="1">
      <c r="B178" s="242"/>
      <c r="C178" s="219" t="s">
        <v>57</v>
      </c>
      <c r="D178" s="219"/>
      <c r="E178" s="219"/>
      <c r="F178" s="240" t="s">
        <v>693</v>
      </c>
      <c r="G178" s="219"/>
      <c r="H178" s="219" t="s">
        <v>763</v>
      </c>
      <c r="I178" s="219" t="s">
        <v>764</v>
      </c>
      <c r="J178" s="219">
        <v>1</v>
      </c>
      <c r="K178" s="265"/>
    </row>
    <row r="179" spans="2:11" s="1" customFormat="1" ht="15" customHeight="1">
      <c r="B179" s="242"/>
      <c r="C179" s="219" t="s">
        <v>53</v>
      </c>
      <c r="D179" s="219"/>
      <c r="E179" s="219"/>
      <c r="F179" s="240" t="s">
        <v>693</v>
      </c>
      <c r="G179" s="219"/>
      <c r="H179" s="219" t="s">
        <v>765</v>
      </c>
      <c r="I179" s="219" t="s">
        <v>695</v>
      </c>
      <c r="J179" s="219">
        <v>20</v>
      </c>
      <c r="K179" s="265"/>
    </row>
    <row r="180" spans="2:11" s="1" customFormat="1" ht="15" customHeight="1">
      <c r="B180" s="242"/>
      <c r="C180" s="219" t="s">
        <v>54</v>
      </c>
      <c r="D180" s="219"/>
      <c r="E180" s="219"/>
      <c r="F180" s="240" t="s">
        <v>693</v>
      </c>
      <c r="G180" s="219"/>
      <c r="H180" s="219" t="s">
        <v>766</v>
      </c>
      <c r="I180" s="219" t="s">
        <v>695</v>
      </c>
      <c r="J180" s="219">
        <v>255</v>
      </c>
      <c r="K180" s="265"/>
    </row>
    <row r="181" spans="2:11" s="1" customFormat="1" ht="15" customHeight="1">
      <c r="B181" s="242"/>
      <c r="C181" s="219" t="s">
        <v>107</v>
      </c>
      <c r="D181" s="219"/>
      <c r="E181" s="219"/>
      <c r="F181" s="240" t="s">
        <v>693</v>
      </c>
      <c r="G181" s="219"/>
      <c r="H181" s="219" t="s">
        <v>657</v>
      </c>
      <c r="I181" s="219" t="s">
        <v>695</v>
      </c>
      <c r="J181" s="219">
        <v>10</v>
      </c>
      <c r="K181" s="265"/>
    </row>
    <row r="182" spans="2:11" s="1" customFormat="1" ht="15" customHeight="1">
      <c r="B182" s="242"/>
      <c r="C182" s="219" t="s">
        <v>108</v>
      </c>
      <c r="D182" s="219"/>
      <c r="E182" s="219"/>
      <c r="F182" s="240" t="s">
        <v>693</v>
      </c>
      <c r="G182" s="219"/>
      <c r="H182" s="219" t="s">
        <v>767</v>
      </c>
      <c r="I182" s="219" t="s">
        <v>728</v>
      </c>
      <c r="J182" s="219"/>
      <c r="K182" s="265"/>
    </row>
    <row r="183" spans="2:11" s="1" customFormat="1" ht="15" customHeight="1">
      <c r="B183" s="242"/>
      <c r="C183" s="219" t="s">
        <v>768</v>
      </c>
      <c r="D183" s="219"/>
      <c r="E183" s="219"/>
      <c r="F183" s="240" t="s">
        <v>693</v>
      </c>
      <c r="G183" s="219"/>
      <c r="H183" s="219" t="s">
        <v>769</v>
      </c>
      <c r="I183" s="219" t="s">
        <v>728</v>
      </c>
      <c r="J183" s="219"/>
      <c r="K183" s="265"/>
    </row>
    <row r="184" spans="2:11" s="1" customFormat="1" ht="15" customHeight="1">
      <c r="B184" s="242"/>
      <c r="C184" s="219" t="s">
        <v>757</v>
      </c>
      <c r="D184" s="219"/>
      <c r="E184" s="219"/>
      <c r="F184" s="240" t="s">
        <v>693</v>
      </c>
      <c r="G184" s="219"/>
      <c r="H184" s="219" t="s">
        <v>770</v>
      </c>
      <c r="I184" s="219" t="s">
        <v>728</v>
      </c>
      <c r="J184" s="219"/>
      <c r="K184" s="265"/>
    </row>
    <row r="185" spans="2:11" s="1" customFormat="1" ht="15" customHeight="1">
      <c r="B185" s="242"/>
      <c r="C185" s="219" t="s">
        <v>110</v>
      </c>
      <c r="D185" s="219"/>
      <c r="E185" s="219"/>
      <c r="F185" s="240" t="s">
        <v>699</v>
      </c>
      <c r="G185" s="219"/>
      <c r="H185" s="219" t="s">
        <v>771</v>
      </c>
      <c r="I185" s="219" t="s">
        <v>695</v>
      </c>
      <c r="J185" s="219">
        <v>50</v>
      </c>
      <c r="K185" s="265"/>
    </row>
    <row r="186" spans="2:11" s="1" customFormat="1" ht="15" customHeight="1">
      <c r="B186" s="242"/>
      <c r="C186" s="219" t="s">
        <v>772</v>
      </c>
      <c r="D186" s="219"/>
      <c r="E186" s="219"/>
      <c r="F186" s="240" t="s">
        <v>699</v>
      </c>
      <c r="G186" s="219"/>
      <c r="H186" s="219" t="s">
        <v>773</v>
      </c>
      <c r="I186" s="219" t="s">
        <v>774</v>
      </c>
      <c r="J186" s="219"/>
      <c r="K186" s="265"/>
    </row>
    <row r="187" spans="2:11" s="1" customFormat="1" ht="15" customHeight="1">
      <c r="B187" s="242"/>
      <c r="C187" s="219" t="s">
        <v>775</v>
      </c>
      <c r="D187" s="219"/>
      <c r="E187" s="219"/>
      <c r="F187" s="240" t="s">
        <v>699</v>
      </c>
      <c r="G187" s="219"/>
      <c r="H187" s="219" t="s">
        <v>776</v>
      </c>
      <c r="I187" s="219" t="s">
        <v>774</v>
      </c>
      <c r="J187" s="219"/>
      <c r="K187" s="265"/>
    </row>
    <row r="188" spans="2:11" s="1" customFormat="1" ht="15" customHeight="1">
      <c r="B188" s="242"/>
      <c r="C188" s="219" t="s">
        <v>777</v>
      </c>
      <c r="D188" s="219"/>
      <c r="E188" s="219"/>
      <c r="F188" s="240" t="s">
        <v>699</v>
      </c>
      <c r="G188" s="219"/>
      <c r="H188" s="219" t="s">
        <v>778</v>
      </c>
      <c r="I188" s="219" t="s">
        <v>774</v>
      </c>
      <c r="J188" s="219"/>
      <c r="K188" s="265"/>
    </row>
    <row r="189" spans="2:11" s="1" customFormat="1" ht="15" customHeight="1">
      <c r="B189" s="242"/>
      <c r="C189" s="278" t="s">
        <v>779</v>
      </c>
      <c r="D189" s="219"/>
      <c r="E189" s="219"/>
      <c r="F189" s="240" t="s">
        <v>699</v>
      </c>
      <c r="G189" s="219"/>
      <c r="H189" s="219" t="s">
        <v>780</v>
      </c>
      <c r="I189" s="219" t="s">
        <v>781</v>
      </c>
      <c r="J189" s="279" t="s">
        <v>782</v>
      </c>
      <c r="K189" s="265"/>
    </row>
    <row r="190" spans="2:11" s="1" customFormat="1" ht="15" customHeight="1">
      <c r="B190" s="242"/>
      <c r="C190" s="278" t="s">
        <v>42</v>
      </c>
      <c r="D190" s="219"/>
      <c r="E190" s="219"/>
      <c r="F190" s="240" t="s">
        <v>693</v>
      </c>
      <c r="G190" s="219"/>
      <c r="H190" s="216" t="s">
        <v>783</v>
      </c>
      <c r="I190" s="219" t="s">
        <v>784</v>
      </c>
      <c r="J190" s="219"/>
      <c r="K190" s="265"/>
    </row>
    <row r="191" spans="2:11" s="1" customFormat="1" ht="15" customHeight="1">
      <c r="B191" s="242"/>
      <c r="C191" s="278" t="s">
        <v>785</v>
      </c>
      <c r="D191" s="219"/>
      <c r="E191" s="219"/>
      <c r="F191" s="240" t="s">
        <v>693</v>
      </c>
      <c r="G191" s="219"/>
      <c r="H191" s="219" t="s">
        <v>786</v>
      </c>
      <c r="I191" s="219" t="s">
        <v>728</v>
      </c>
      <c r="J191" s="219"/>
      <c r="K191" s="265"/>
    </row>
    <row r="192" spans="2:11" s="1" customFormat="1" ht="15" customHeight="1">
      <c r="B192" s="242"/>
      <c r="C192" s="278" t="s">
        <v>787</v>
      </c>
      <c r="D192" s="219"/>
      <c r="E192" s="219"/>
      <c r="F192" s="240" t="s">
        <v>693</v>
      </c>
      <c r="G192" s="219"/>
      <c r="H192" s="219" t="s">
        <v>788</v>
      </c>
      <c r="I192" s="219" t="s">
        <v>728</v>
      </c>
      <c r="J192" s="219"/>
      <c r="K192" s="265"/>
    </row>
    <row r="193" spans="2:11" s="1" customFormat="1" ht="15" customHeight="1">
      <c r="B193" s="242"/>
      <c r="C193" s="278" t="s">
        <v>789</v>
      </c>
      <c r="D193" s="219"/>
      <c r="E193" s="219"/>
      <c r="F193" s="240" t="s">
        <v>699</v>
      </c>
      <c r="G193" s="219"/>
      <c r="H193" s="219" t="s">
        <v>790</v>
      </c>
      <c r="I193" s="219" t="s">
        <v>728</v>
      </c>
      <c r="J193" s="219"/>
      <c r="K193" s="265"/>
    </row>
    <row r="194" spans="2:11" s="1" customFormat="1" ht="15" customHeight="1">
      <c r="B194" s="271"/>
      <c r="C194" s="280"/>
      <c r="D194" s="251"/>
      <c r="E194" s="251"/>
      <c r="F194" s="251"/>
      <c r="G194" s="251"/>
      <c r="H194" s="251"/>
      <c r="I194" s="251"/>
      <c r="J194" s="251"/>
      <c r="K194" s="272"/>
    </row>
    <row r="195" spans="2:11" s="1" customFormat="1" ht="18.75" customHeight="1">
      <c r="B195" s="253"/>
      <c r="C195" s="263"/>
      <c r="D195" s="263"/>
      <c r="E195" s="263"/>
      <c r="F195" s="273"/>
      <c r="G195" s="263"/>
      <c r="H195" s="263"/>
      <c r="I195" s="263"/>
      <c r="J195" s="263"/>
      <c r="K195" s="253"/>
    </row>
    <row r="196" spans="2:11" s="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s="1" customFormat="1" ht="18.75" customHeight="1"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</row>
    <row r="198" spans="2:11" s="1" customFormat="1" ht="12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pans="2:11" s="1" customFormat="1" ht="20.5">
      <c r="B199" s="211"/>
      <c r="C199" s="339" t="s">
        <v>791</v>
      </c>
      <c r="D199" s="339"/>
      <c r="E199" s="339"/>
      <c r="F199" s="339"/>
      <c r="G199" s="339"/>
      <c r="H199" s="339"/>
      <c r="I199" s="339"/>
      <c r="J199" s="339"/>
      <c r="K199" s="212"/>
    </row>
    <row r="200" spans="2:11" s="1" customFormat="1" ht="25.5" customHeight="1">
      <c r="B200" s="211"/>
      <c r="C200" s="281" t="s">
        <v>792</v>
      </c>
      <c r="D200" s="281"/>
      <c r="E200" s="281"/>
      <c r="F200" s="281" t="s">
        <v>793</v>
      </c>
      <c r="G200" s="282"/>
      <c r="H200" s="340" t="s">
        <v>794</v>
      </c>
      <c r="I200" s="340"/>
      <c r="J200" s="340"/>
      <c r="K200" s="212"/>
    </row>
    <row r="201" spans="2:11" s="1" customFormat="1" ht="5.25" customHeight="1">
      <c r="B201" s="242"/>
      <c r="C201" s="237"/>
      <c r="D201" s="237"/>
      <c r="E201" s="237"/>
      <c r="F201" s="237"/>
      <c r="G201" s="263"/>
      <c r="H201" s="237"/>
      <c r="I201" s="237"/>
      <c r="J201" s="237"/>
      <c r="K201" s="265"/>
    </row>
    <row r="202" spans="2:11" s="1" customFormat="1" ht="15" customHeight="1">
      <c r="B202" s="242"/>
      <c r="C202" s="219" t="s">
        <v>784</v>
      </c>
      <c r="D202" s="219"/>
      <c r="E202" s="219"/>
      <c r="F202" s="240" t="s">
        <v>43</v>
      </c>
      <c r="G202" s="219"/>
      <c r="H202" s="341" t="s">
        <v>795</v>
      </c>
      <c r="I202" s="341"/>
      <c r="J202" s="341"/>
      <c r="K202" s="265"/>
    </row>
    <row r="203" spans="2:11" s="1" customFormat="1" ht="15" customHeight="1">
      <c r="B203" s="242"/>
      <c r="C203" s="219"/>
      <c r="D203" s="219"/>
      <c r="E203" s="219"/>
      <c r="F203" s="240" t="s">
        <v>44</v>
      </c>
      <c r="G203" s="219"/>
      <c r="H203" s="341" t="s">
        <v>796</v>
      </c>
      <c r="I203" s="341"/>
      <c r="J203" s="341"/>
      <c r="K203" s="265"/>
    </row>
    <row r="204" spans="2:11" s="1" customFormat="1" ht="15" customHeight="1">
      <c r="B204" s="242"/>
      <c r="C204" s="219"/>
      <c r="D204" s="219"/>
      <c r="E204" s="219"/>
      <c r="F204" s="240" t="s">
        <v>47</v>
      </c>
      <c r="G204" s="219"/>
      <c r="H204" s="341" t="s">
        <v>797</v>
      </c>
      <c r="I204" s="341"/>
      <c r="J204" s="341"/>
      <c r="K204" s="265"/>
    </row>
    <row r="205" spans="2:11" s="1" customFormat="1" ht="15" customHeight="1">
      <c r="B205" s="242"/>
      <c r="C205" s="219"/>
      <c r="D205" s="219"/>
      <c r="E205" s="219"/>
      <c r="F205" s="240" t="s">
        <v>45</v>
      </c>
      <c r="G205" s="219"/>
      <c r="H205" s="341" t="s">
        <v>798</v>
      </c>
      <c r="I205" s="341"/>
      <c r="J205" s="341"/>
      <c r="K205" s="265"/>
    </row>
    <row r="206" spans="2:11" s="1" customFormat="1" ht="15" customHeight="1">
      <c r="B206" s="242"/>
      <c r="C206" s="219"/>
      <c r="D206" s="219"/>
      <c r="E206" s="219"/>
      <c r="F206" s="240" t="s">
        <v>46</v>
      </c>
      <c r="G206" s="219"/>
      <c r="H206" s="341" t="s">
        <v>799</v>
      </c>
      <c r="I206" s="341"/>
      <c r="J206" s="341"/>
      <c r="K206" s="265"/>
    </row>
    <row r="207" spans="2:11" s="1" customFormat="1" ht="15" customHeight="1">
      <c r="B207" s="242"/>
      <c r="C207" s="219"/>
      <c r="D207" s="219"/>
      <c r="E207" s="219"/>
      <c r="F207" s="240"/>
      <c r="G207" s="219"/>
      <c r="H207" s="219"/>
      <c r="I207" s="219"/>
      <c r="J207" s="219"/>
      <c r="K207" s="265"/>
    </row>
    <row r="208" spans="2:11" s="1" customFormat="1" ht="15" customHeight="1">
      <c r="B208" s="242"/>
      <c r="C208" s="219" t="s">
        <v>740</v>
      </c>
      <c r="D208" s="219"/>
      <c r="E208" s="219"/>
      <c r="F208" s="240" t="s">
        <v>88</v>
      </c>
      <c r="G208" s="219"/>
      <c r="H208" s="341" t="s">
        <v>800</v>
      </c>
      <c r="I208" s="341"/>
      <c r="J208" s="341"/>
      <c r="K208" s="265"/>
    </row>
    <row r="209" spans="2:11" s="1" customFormat="1" ht="15" customHeight="1">
      <c r="B209" s="242"/>
      <c r="C209" s="219"/>
      <c r="D209" s="219"/>
      <c r="E209" s="219"/>
      <c r="F209" s="240" t="s">
        <v>79</v>
      </c>
      <c r="G209" s="219"/>
      <c r="H209" s="341" t="s">
        <v>639</v>
      </c>
      <c r="I209" s="341"/>
      <c r="J209" s="341"/>
      <c r="K209" s="265"/>
    </row>
    <row r="210" spans="2:11" s="1" customFormat="1" ht="15" customHeight="1">
      <c r="B210" s="242"/>
      <c r="C210" s="219"/>
      <c r="D210" s="219"/>
      <c r="E210" s="219"/>
      <c r="F210" s="240" t="s">
        <v>637</v>
      </c>
      <c r="G210" s="219"/>
      <c r="H210" s="341" t="s">
        <v>801</v>
      </c>
      <c r="I210" s="341"/>
      <c r="J210" s="341"/>
      <c r="K210" s="265"/>
    </row>
    <row r="211" spans="2:11" s="1" customFormat="1" ht="15" customHeight="1">
      <c r="B211" s="283"/>
      <c r="C211" s="219"/>
      <c r="D211" s="219"/>
      <c r="E211" s="219"/>
      <c r="F211" s="240" t="s">
        <v>90</v>
      </c>
      <c r="G211" s="278"/>
      <c r="H211" s="342" t="s">
        <v>640</v>
      </c>
      <c r="I211" s="342"/>
      <c r="J211" s="342"/>
      <c r="K211" s="284"/>
    </row>
    <row r="212" spans="2:11" s="1" customFormat="1" ht="15" customHeight="1">
      <c r="B212" s="283"/>
      <c r="C212" s="219"/>
      <c r="D212" s="219"/>
      <c r="E212" s="219"/>
      <c r="F212" s="240" t="s">
        <v>219</v>
      </c>
      <c r="G212" s="278"/>
      <c r="H212" s="342" t="s">
        <v>802</v>
      </c>
      <c r="I212" s="342"/>
      <c r="J212" s="342"/>
      <c r="K212" s="284"/>
    </row>
    <row r="213" spans="2:11" s="1" customFormat="1" ht="15" customHeight="1">
      <c r="B213" s="283"/>
      <c r="C213" s="219"/>
      <c r="D213" s="219"/>
      <c r="E213" s="219"/>
      <c r="F213" s="240"/>
      <c r="G213" s="278"/>
      <c r="H213" s="269"/>
      <c r="I213" s="269"/>
      <c r="J213" s="269"/>
      <c r="K213" s="284"/>
    </row>
    <row r="214" spans="2:11" s="1" customFormat="1" ht="15" customHeight="1">
      <c r="B214" s="283"/>
      <c r="C214" s="219" t="s">
        <v>764</v>
      </c>
      <c r="D214" s="219"/>
      <c r="E214" s="219"/>
      <c r="F214" s="240">
        <v>1</v>
      </c>
      <c r="G214" s="278"/>
      <c r="H214" s="342" t="s">
        <v>803</v>
      </c>
      <c r="I214" s="342"/>
      <c r="J214" s="342"/>
      <c r="K214" s="284"/>
    </row>
    <row r="215" spans="2:11" s="1" customFormat="1" ht="15" customHeight="1">
      <c r="B215" s="283"/>
      <c r="C215" s="219"/>
      <c r="D215" s="219"/>
      <c r="E215" s="219"/>
      <c r="F215" s="240">
        <v>2</v>
      </c>
      <c r="G215" s="278"/>
      <c r="H215" s="342" t="s">
        <v>804</v>
      </c>
      <c r="I215" s="342"/>
      <c r="J215" s="342"/>
      <c r="K215" s="284"/>
    </row>
    <row r="216" spans="2:11" s="1" customFormat="1" ht="15" customHeight="1">
      <c r="B216" s="283"/>
      <c r="C216" s="219"/>
      <c r="D216" s="219"/>
      <c r="E216" s="219"/>
      <c r="F216" s="240">
        <v>3</v>
      </c>
      <c r="G216" s="278"/>
      <c r="H216" s="342" t="s">
        <v>805</v>
      </c>
      <c r="I216" s="342"/>
      <c r="J216" s="342"/>
      <c r="K216" s="284"/>
    </row>
    <row r="217" spans="2:11" s="1" customFormat="1" ht="15" customHeight="1">
      <c r="B217" s="283"/>
      <c r="C217" s="219"/>
      <c r="D217" s="219"/>
      <c r="E217" s="219"/>
      <c r="F217" s="240">
        <v>4</v>
      </c>
      <c r="G217" s="278"/>
      <c r="H217" s="342" t="s">
        <v>806</v>
      </c>
      <c r="I217" s="342"/>
      <c r="J217" s="342"/>
      <c r="K217" s="284"/>
    </row>
    <row r="218" spans="2:11" s="1" customFormat="1" ht="12.75" customHeight="1">
      <c r="B218" s="285"/>
      <c r="C218" s="286"/>
      <c r="D218" s="286"/>
      <c r="E218" s="286"/>
      <c r="F218" s="286"/>
      <c r="G218" s="286"/>
      <c r="H218" s="286"/>
      <c r="I218" s="286"/>
      <c r="J218" s="286"/>
      <c r="K218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PS01 - TOK Vysoké Mýto - ...</vt:lpstr>
      <vt:lpstr>PS02 - Kabelizace ÚOŽI</vt:lpstr>
      <vt:lpstr>SO01 - Zemní práce</vt:lpstr>
      <vt:lpstr>VON - VRN</vt:lpstr>
      <vt:lpstr>Pokyny pro vyplnění</vt:lpstr>
      <vt:lpstr>'PS01 - TOK Vysoké Mýto - ...'!Názvy_tisku</vt:lpstr>
      <vt:lpstr>'PS02 - Kabelizace ÚOŽI'!Názvy_tisku</vt:lpstr>
      <vt:lpstr>'Rekapitulace stavby'!Názvy_tisku</vt:lpstr>
      <vt:lpstr>'SO01 - Zemní práce'!Názvy_tisku</vt:lpstr>
      <vt:lpstr>'VON - VRN'!Názvy_tisku</vt:lpstr>
      <vt:lpstr>'Pokyny pro vyplnění'!Oblast_tisku</vt:lpstr>
      <vt:lpstr>'PS01 - TOK Vysoké Mýto - ...'!Oblast_tisku</vt:lpstr>
      <vt:lpstr>'PS02 - Kabelizace ÚOŽI'!Oblast_tisku</vt:lpstr>
      <vt:lpstr>'Rekapitulace stavby'!Oblast_tisku</vt:lpstr>
      <vt:lpstr>'SO01 - Zemní práce'!Oblast_tisku</vt:lpstr>
      <vt:lpstr>'VON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Slezák Jiří</cp:lastModifiedBy>
  <dcterms:created xsi:type="dcterms:W3CDTF">2022-10-21T03:18:06Z</dcterms:created>
  <dcterms:modified xsi:type="dcterms:W3CDTF">2022-10-21T03:24:23Z</dcterms:modified>
</cp:coreProperties>
</file>